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ozpočty\"/>
    </mc:Choice>
  </mc:AlternateContent>
  <bookViews>
    <workbookView xWindow="0" yWindow="0" windowWidth="28800" windowHeight="12435" tabRatio="945" activeTab="5"/>
  </bookViews>
  <sheets>
    <sheet name="BP " sheetId="74" r:id="rId1"/>
    <sheet name="KP" sheetId="87" r:id="rId2"/>
    <sheet name="PFO" sheetId="76" r:id="rId3"/>
    <sheet name="Prijmy SUM" sheetId="85" r:id="rId4"/>
    <sheet name="P1" sheetId="5" r:id="rId5"/>
    <sheet name="P2" sheetId="9" r:id="rId6"/>
    <sheet name="P3" sheetId="8" r:id="rId7"/>
    <sheet name="P4" sheetId="13" r:id="rId8"/>
    <sheet name="P5" sheetId="12" r:id="rId9"/>
    <sheet name="P6" sheetId="44" r:id="rId10"/>
    <sheet name="P7" sheetId="45" r:id="rId11"/>
    <sheet name="P8" sheetId="4" r:id="rId12"/>
    <sheet name="P9" sheetId="24" r:id="rId13"/>
    <sheet name="P10" sheetId="23" r:id="rId14"/>
    <sheet name="P11" sheetId="21" r:id="rId15"/>
    <sheet name="P12" sheetId="42" r:id="rId16"/>
    <sheet name="KV" sheetId="88" r:id="rId17"/>
    <sheet name="VFO " sheetId="90" r:id="rId18"/>
    <sheet name="Výdavky SUM" sheetId="91" r:id="rId19"/>
    <sheet name="SUM " sheetId="89" r:id="rId20"/>
  </sheets>
  <definedNames>
    <definedName name="_xlnm.Print_Area" localSheetId="0">'BP '!$A$1:$J$61</definedName>
    <definedName name="_xlnm.Print_Area" localSheetId="16">KV!$A$1:$K$13</definedName>
    <definedName name="_xlnm.Print_Area" localSheetId="4">'P1'!$A$1:$M$31</definedName>
    <definedName name="_xlnm.Print_Area" localSheetId="13">'P10'!$A$1:$K$27</definedName>
    <definedName name="_xlnm.Print_Area" localSheetId="14">'P11'!$A$1:$L$21</definedName>
    <definedName name="_xlnm.Print_Area" localSheetId="15">'P12'!$A$1:$M$18</definedName>
    <definedName name="_xlnm.Print_Area" localSheetId="5">'P2'!$A$1:$L$35</definedName>
    <definedName name="_xlnm.Print_Area" localSheetId="6">'P3'!$A$1:$M$28</definedName>
    <definedName name="_xlnm.Print_Area" localSheetId="7">'P4'!$A$1:$L$17</definedName>
    <definedName name="_xlnm.Print_Area" localSheetId="8">'P5'!$A$1:$M$15</definedName>
    <definedName name="_xlnm.Print_Area" localSheetId="9">'P6'!$A$1:$R$12</definedName>
    <definedName name="_xlnm.Print_Area" localSheetId="10">'P7'!$A$1:$M$60</definedName>
    <definedName name="_xlnm.Print_Area" localSheetId="11">'P8'!$A$1:$M$20</definedName>
    <definedName name="_xlnm.Print_Area" localSheetId="12">'P9'!$A$1:$L$9</definedName>
    <definedName name="_xlnm.Print_Area" localSheetId="19">'SUM '!$A$1:$C$58</definedName>
  </definedNames>
  <calcPr calcId="152511"/>
</workbook>
</file>

<file path=xl/calcChain.xml><?xml version="1.0" encoding="utf-8"?>
<calcChain xmlns="http://schemas.openxmlformats.org/spreadsheetml/2006/main">
  <c r="I42" i="74" l="1"/>
  <c r="J42" i="74"/>
  <c r="L48" i="45" l="1"/>
  <c r="K48" i="45"/>
  <c r="L41" i="45"/>
  <c r="K41" i="45"/>
  <c r="L23" i="45"/>
  <c r="K23" i="45"/>
  <c r="L10" i="45"/>
  <c r="K10" i="45"/>
  <c r="M8" i="42"/>
  <c r="L8" i="42"/>
  <c r="M9" i="42"/>
  <c r="M10" i="42"/>
  <c r="L9" i="42"/>
  <c r="L10" i="42"/>
  <c r="M16" i="42"/>
  <c r="L16" i="42"/>
  <c r="F17" i="88" l="1"/>
  <c r="G17" i="88"/>
  <c r="E12" i="88"/>
  <c r="G11" i="90" l="1"/>
  <c r="I21" i="42"/>
  <c r="I19" i="42" s="1"/>
  <c r="H15" i="74"/>
  <c r="H16" i="42" l="1"/>
  <c r="L9" i="24" l="1"/>
  <c r="K9" i="24"/>
  <c r="J9" i="24"/>
  <c r="L8" i="24"/>
  <c r="K8" i="24"/>
  <c r="J8" i="24"/>
  <c r="H9" i="24"/>
  <c r="H8" i="24"/>
  <c r="J54" i="45" l="1"/>
  <c r="K54" i="45" s="1"/>
  <c r="L54" i="45" l="1"/>
  <c r="E8" i="5"/>
  <c r="K20" i="4"/>
  <c r="G10" i="8"/>
  <c r="G9" i="8" s="1"/>
  <c r="I10" i="8"/>
  <c r="J10" i="8"/>
  <c r="C50" i="89" l="1"/>
  <c r="I15" i="88" l="1"/>
  <c r="I16" i="88"/>
  <c r="K8" i="5" l="1"/>
  <c r="I10" i="74"/>
  <c r="J10" i="74"/>
  <c r="I13" i="74"/>
  <c r="J13" i="74"/>
  <c r="I14" i="74"/>
  <c r="J14" i="74"/>
  <c r="I16" i="74"/>
  <c r="J16" i="74"/>
  <c r="I17" i="74"/>
  <c r="J17" i="74"/>
  <c r="I18" i="74"/>
  <c r="J18" i="74"/>
  <c r="I19" i="74"/>
  <c r="J19" i="74"/>
  <c r="J20" i="74"/>
  <c r="I21" i="74"/>
  <c r="J21" i="74"/>
  <c r="I25" i="74"/>
  <c r="J25" i="74"/>
  <c r="I26" i="74"/>
  <c r="J26" i="74"/>
  <c r="I27" i="74"/>
  <c r="J27" i="74"/>
  <c r="I29" i="74"/>
  <c r="J29" i="74"/>
  <c r="I30" i="74"/>
  <c r="J30" i="74"/>
  <c r="I31" i="74"/>
  <c r="J31" i="74"/>
  <c r="I32" i="74"/>
  <c r="J32" i="74"/>
  <c r="I33" i="74"/>
  <c r="J33" i="74"/>
  <c r="I34" i="74"/>
  <c r="J34" i="74"/>
  <c r="I35" i="74"/>
  <c r="J35" i="74"/>
  <c r="I36" i="74"/>
  <c r="J36" i="74"/>
  <c r="I37" i="74"/>
  <c r="J37" i="74"/>
  <c r="I38" i="74"/>
  <c r="J38" i="74"/>
  <c r="J41" i="74"/>
  <c r="I44" i="74"/>
  <c r="J44" i="74"/>
  <c r="I46" i="74"/>
  <c r="J46" i="74"/>
  <c r="I47" i="74"/>
  <c r="J47" i="74"/>
  <c r="I48" i="74"/>
  <c r="J48" i="74"/>
  <c r="I49" i="74"/>
  <c r="J49" i="74"/>
  <c r="I50" i="74"/>
  <c r="J50" i="74"/>
  <c r="I51" i="74"/>
  <c r="J51" i="74"/>
  <c r="I52" i="74"/>
  <c r="J52" i="74"/>
  <c r="I53" i="74"/>
  <c r="J53" i="74"/>
  <c r="I54" i="74"/>
  <c r="J54" i="74"/>
  <c r="I56" i="74"/>
  <c r="J56" i="74"/>
  <c r="I58" i="74"/>
  <c r="J58" i="74"/>
  <c r="I59" i="74"/>
  <c r="J59" i="74"/>
  <c r="I60" i="74"/>
  <c r="J60" i="74"/>
  <c r="F12" i="88"/>
  <c r="F9" i="88" s="1"/>
  <c r="G12" i="88"/>
  <c r="G9" i="88" s="1"/>
  <c r="H12" i="88"/>
  <c r="H9" i="88" s="1"/>
  <c r="J12" i="88"/>
  <c r="J9" i="88" s="1"/>
  <c r="K12" i="88"/>
  <c r="K9" i="88" s="1"/>
  <c r="H17" i="88"/>
  <c r="J16" i="42"/>
  <c r="J9" i="42" s="1"/>
  <c r="J8" i="42" s="1"/>
  <c r="K13" i="42"/>
  <c r="M15" i="42"/>
  <c r="K18" i="42"/>
  <c r="K20" i="42"/>
  <c r="K21" i="42"/>
  <c r="K22" i="42"/>
  <c r="K23" i="42"/>
  <c r="K24" i="42"/>
  <c r="K27" i="42"/>
  <c r="K29" i="42"/>
  <c r="H10" i="42"/>
  <c r="G9" i="21"/>
  <c r="H9" i="21"/>
  <c r="I9" i="21"/>
  <c r="J9" i="21"/>
  <c r="K9" i="21"/>
  <c r="L9" i="21"/>
  <c r="G12" i="21"/>
  <c r="H12" i="21"/>
  <c r="I12" i="21"/>
  <c r="G15" i="21"/>
  <c r="H15" i="21"/>
  <c r="I15" i="21"/>
  <c r="K15" i="21"/>
  <c r="L15" i="21"/>
  <c r="F15" i="21"/>
  <c r="F12" i="21"/>
  <c r="F9" i="21"/>
  <c r="I45" i="74" l="1"/>
  <c r="I43" i="74" s="1"/>
  <c r="I28" i="74"/>
  <c r="J45" i="74"/>
  <c r="J43" i="74" s="1"/>
  <c r="K10" i="42"/>
  <c r="L15" i="42"/>
  <c r="G8" i="21"/>
  <c r="G8" i="88"/>
  <c r="C38" i="89" s="1"/>
  <c r="K8" i="88"/>
  <c r="I8" i="21"/>
  <c r="H8" i="21"/>
  <c r="F8" i="88"/>
  <c r="J8" i="88"/>
  <c r="I12" i="88"/>
  <c r="I9" i="88" s="1"/>
  <c r="F8" i="21"/>
  <c r="F9" i="23"/>
  <c r="G9" i="23"/>
  <c r="G8" i="23" s="1"/>
  <c r="H9" i="23"/>
  <c r="J9" i="23"/>
  <c r="J8" i="23" s="1"/>
  <c r="K9" i="23"/>
  <c r="K8" i="23" s="1"/>
  <c r="I10" i="23"/>
  <c r="I11" i="23"/>
  <c r="F13" i="23"/>
  <c r="F12" i="23" s="1"/>
  <c r="G13" i="23"/>
  <c r="G12" i="23" s="1"/>
  <c r="H13" i="23"/>
  <c r="H12" i="23" s="1"/>
  <c r="J13" i="23"/>
  <c r="J12" i="23" s="1"/>
  <c r="K13" i="23"/>
  <c r="K12" i="23" s="1"/>
  <c r="I14" i="23"/>
  <c r="I15" i="23"/>
  <c r="I13" i="23" s="1"/>
  <c r="I12" i="23" s="1"/>
  <c r="F16" i="23"/>
  <c r="G16" i="23"/>
  <c r="H16" i="23"/>
  <c r="I16" i="23"/>
  <c r="J16" i="23"/>
  <c r="K16" i="23"/>
  <c r="I17" i="23"/>
  <c r="F23" i="23"/>
  <c r="G23" i="23"/>
  <c r="H23" i="23"/>
  <c r="J23" i="23"/>
  <c r="K23" i="23"/>
  <c r="I24" i="23"/>
  <c r="I25" i="23"/>
  <c r="I26" i="23"/>
  <c r="I27" i="23"/>
  <c r="I28" i="23"/>
  <c r="I29" i="23"/>
  <c r="F31" i="23"/>
  <c r="G31" i="23"/>
  <c r="H31" i="23"/>
  <c r="J31" i="23"/>
  <c r="K31" i="23"/>
  <c r="I32" i="23"/>
  <c r="I33" i="23"/>
  <c r="I36" i="23"/>
  <c r="K16" i="45"/>
  <c r="L16" i="45"/>
  <c r="K39" i="45"/>
  <c r="L39" i="45"/>
  <c r="K45" i="45"/>
  <c r="L45" i="45"/>
  <c r="K46" i="45"/>
  <c r="L46" i="45"/>
  <c r="K58" i="45"/>
  <c r="K57" i="45" s="1"/>
  <c r="L58" i="45"/>
  <c r="L57" i="45" s="1"/>
  <c r="I23" i="23" l="1"/>
  <c r="G37" i="23"/>
  <c r="J37" i="23"/>
  <c r="I9" i="23"/>
  <c r="I8" i="23" s="1"/>
  <c r="C30" i="89" s="1"/>
  <c r="H37" i="23"/>
  <c r="F37" i="23"/>
  <c r="I31" i="23"/>
  <c r="K37" i="23"/>
  <c r="K10" i="44"/>
  <c r="H9" i="44"/>
  <c r="G9" i="12"/>
  <c r="H9" i="12"/>
  <c r="I9" i="12"/>
  <c r="J9" i="12"/>
  <c r="L9" i="12"/>
  <c r="M9" i="12"/>
  <c r="F9" i="12"/>
  <c r="K11" i="13"/>
  <c r="L11" i="13"/>
  <c r="I37" i="23" l="1"/>
  <c r="K12" i="8"/>
  <c r="K13" i="8"/>
  <c r="K15" i="8"/>
  <c r="K16" i="8"/>
  <c r="K17" i="8"/>
  <c r="K18" i="8"/>
  <c r="K19" i="8"/>
  <c r="K20" i="8"/>
  <c r="K21" i="8"/>
  <c r="K22" i="8"/>
  <c r="K25" i="8"/>
  <c r="K11" i="8"/>
  <c r="M10" i="8"/>
  <c r="E17" i="88"/>
  <c r="I17" i="88" s="1"/>
  <c r="L9" i="9" l="1"/>
  <c r="K9" i="9"/>
  <c r="H16" i="9"/>
  <c r="I16" i="9"/>
  <c r="K15" i="9"/>
  <c r="L15" i="9"/>
  <c r="E16" i="9"/>
  <c r="F16" i="9"/>
  <c r="G15" i="9"/>
  <c r="L8" i="5"/>
  <c r="J10" i="5"/>
  <c r="J12" i="5"/>
  <c r="J13" i="5"/>
  <c r="J14" i="5"/>
  <c r="J15" i="5"/>
  <c r="J16" i="5"/>
  <c r="J17" i="5"/>
  <c r="J23" i="5"/>
  <c r="J24" i="5"/>
  <c r="J25" i="5"/>
  <c r="J26" i="5"/>
  <c r="J27" i="5"/>
  <c r="J29" i="5"/>
  <c r="I8" i="5"/>
  <c r="H8" i="5"/>
  <c r="G8" i="76"/>
  <c r="G10" i="87"/>
  <c r="H10" i="87"/>
  <c r="F10" i="87"/>
  <c r="F8" i="87" s="1"/>
  <c r="C34" i="89" s="1"/>
  <c r="H45" i="74"/>
  <c r="H9" i="74" l="1"/>
  <c r="E9" i="88"/>
  <c r="E8" i="88" s="1"/>
  <c r="C37" i="89" s="1"/>
  <c r="I9" i="24"/>
  <c r="G9" i="24"/>
  <c r="F9" i="24"/>
  <c r="I8" i="24"/>
  <c r="G8" i="24"/>
  <c r="F8" i="24"/>
  <c r="M21" i="4"/>
  <c r="L21" i="4"/>
  <c r="K21" i="4"/>
  <c r="J21" i="4"/>
  <c r="I21" i="4"/>
  <c r="H21" i="4"/>
  <c r="G21" i="4"/>
  <c r="F21" i="4"/>
  <c r="M8" i="12"/>
  <c r="L8" i="12"/>
  <c r="I9" i="74" l="1"/>
  <c r="J9" i="74"/>
  <c r="J14" i="21"/>
  <c r="L14" i="21" s="1"/>
  <c r="I8" i="42"/>
  <c r="I12" i="13"/>
  <c r="I11" i="13" s="1"/>
  <c r="H12" i="13"/>
  <c r="H11" i="13" s="1"/>
  <c r="H8" i="13" s="1"/>
  <c r="K19" i="42" l="1"/>
  <c r="K14" i="21"/>
  <c r="Q8" i="44"/>
  <c r="H43" i="74"/>
  <c r="J36" i="45"/>
  <c r="J35" i="45"/>
  <c r="I11" i="90"/>
  <c r="I9" i="91" s="1"/>
  <c r="H11" i="90"/>
  <c r="H9" i="91" s="1"/>
  <c r="F16" i="42"/>
  <c r="G8" i="5"/>
  <c r="F8" i="5"/>
  <c r="J18" i="21"/>
  <c r="J21" i="21"/>
  <c r="J19" i="21"/>
  <c r="C29" i="89"/>
  <c r="M9" i="4"/>
  <c r="L9" i="4"/>
  <c r="H9" i="4"/>
  <c r="K13" i="4"/>
  <c r="I57" i="45"/>
  <c r="J57" i="45"/>
  <c r="H57" i="45"/>
  <c r="G57" i="45"/>
  <c r="F57" i="45"/>
  <c r="J37" i="45"/>
  <c r="J34" i="45"/>
  <c r="J33" i="45"/>
  <c r="J20" i="45"/>
  <c r="J18" i="45"/>
  <c r="J17" i="45"/>
  <c r="R9" i="44"/>
  <c r="Q9" i="44"/>
  <c r="R8" i="44"/>
  <c r="J8" i="12"/>
  <c r="I8" i="12"/>
  <c r="H8" i="12"/>
  <c r="G8" i="12"/>
  <c r="F8" i="12"/>
  <c r="L23" i="9"/>
  <c r="K23" i="9"/>
  <c r="I23" i="9"/>
  <c r="H23" i="9"/>
  <c r="G23" i="9"/>
  <c r="F23" i="9"/>
  <c r="E23" i="9"/>
  <c r="L32" i="9"/>
  <c r="K32" i="9"/>
  <c r="I32" i="9"/>
  <c r="H32" i="9"/>
  <c r="G32" i="9"/>
  <c r="F32" i="9"/>
  <c r="E32" i="9"/>
  <c r="L26" i="9"/>
  <c r="K26" i="9"/>
  <c r="I26" i="9"/>
  <c r="H26" i="9"/>
  <c r="G26" i="9"/>
  <c r="F26" i="9"/>
  <c r="E26" i="9"/>
  <c r="I10" i="9"/>
  <c r="H10" i="9"/>
  <c r="G9" i="9"/>
  <c r="F10" i="9"/>
  <c r="E10" i="9"/>
  <c r="I13" i="9"/>
  <c r="H13" i="9"/>
  <c r="G13" i="9"/>
  <c r="F13" i="9"/>
  <c r="E13" i="9"/>
  <c r="H8" i="76"/>
  <c r="H7" i="76" s="1"/>
  <c r="H11" i="76" s="1"/>
  <c r="H9" i="85" s="1"/>
  <c r="H8" i="87"/>
  <c r="H15" i="87" s="1"/>
  <c r="G8" i="87"/>
  <c r="G15" i="87" s="1"/>
  <c r="H8" i="85" s="1"/>
  <c r="H11" i="74"/>
  <c r="H24" i="74"/>
  <c r="F11" i="88"/>
  <c r="G11" i="88"/>
  <c r="G10" i="88" s="1"/>
  <c r="H10" i="88"/>
  <c r="H8" i="88" s="1"/>
  <c r="C39" i="89" s="1"/>
  <c r="K11" i="88"/>
  <c r="K10" i="88" s="1"/>
  <c r="F15" i="87"/>
  <c r="C9" i="89" s="1"/>
  <c r="G7" i="76"/>
  <c r="G11" i="76" s="1"/>
  <c r="C10" i="89" s="1"/>
  <c r="J50" i="45"/>
  <c r="J51" i="45"/>
  <c r="J52" i="45"/>
  <c r="J53" i="45"/>
  <c r="J55" i="45"/>
  <c r="J56" i="45"/>
  <c r="M24" i="8"/>
  <c r="M23" i="8" s="1"/>
  <c r="L24" i="8"/>
  <c r="L23" i="8" s="1"/>
  <c r="J14" i="9"/>
  <c r="J17" i="9"/>
  <c r="J15" i="9" s="1"/>
  <c r="F24" i="8"/>
  <c r="H24" i="8"/>
  <c r="H23" i="8" s="1"/>
  <c r="M18" i="4"/>
  <c r="M17" i="4" s="1"/>
  <c r="L18" i="4"/>
  <c r="L17" i="4" s="1"/>
  <c r="G23" i="45"/>
  <c r="G22" i="45" s="1"/>
  <c r="H23" i="45"/>
  <c r="H22" i="45" s="1"/>
  <c r="I23" i="45"/>
  <c r="I22" i="45" s="1"/>
  <c r="J13" i="13"/>
  <c r="J13" i="21"/>
  <c r="J12" i="21" s="1"/>
  <c r="J17" i="21"/>
  <c r="J49" i="45"/>
  <c r="J26" i="45"/>
  <c r="J28" i="45"/>
  <c r="J29" i="45"/>
  <c r="J30" i="45"/>
  <c r="J31" i="45"/>
  <c r="J32" i="45"/>
  <c r="J38" i="45"/>
  <c r="K12" i="12"/>
  <c r="K13" i="12"/>
  <c r="K15" i="12"/>
  <c r="M14" i="8"/>
  <c r="L14" i="8"/>
  <c r="H57" i="74"/>
  <c r="H40" i="74"/>
  <c r="H28" i="74" s="1"/>
  <c r="J9" i="5"/>
  <c r="J8" i="5" s="1"/>
  <c r="G16" i="42"/>
  <c r="H9" i="42"/>
  <c r="H8" i="42" s="1"/>
  <c r="K8" i="42" s="1"/>
  <c r="I16" i="42"/>
  <c r="I9" i="42" s="1"/>
  <c r="J9" i="9"/>
  <c r="F23" i="8"/>
  <c r="G23" i="8"/>
  <c r="I23" i="8"/>
  <c r="J23" i="8"/>
  <c r="F14" i="8"/>
  <c r="F9" i="8" s="1"/>
  <c r="G14" i="8"/>
  <c r="G8" i="8" s="1"/>
  <c r="H14" i="8"/>
  <c r="H9" i="8" s="1"/>
  <c r="I14" i="8"/>
  <c r="J14" i="8"/>
  <c r="G24" i="8"/>
  <c r="I24" i="8"/>
  <c r="J24" i="8"/>
  <c r="G9" i="13"/>
  <c r="G8" i="13" s="1"/>
  <c r="I9" i="13"/>
  <c r="I8" i="13" s="1"/>
  <c r="J10" i="13"/>
  <c r="F12" i="13"/>
  <c r="F11" i="13" s="1"/>
  <c r="F8" i="13" s="1"/>
  <c r="G12" i="13"/>
  <c r="G11" i="13" s="1"/>
  <c r="J14" i="13"/>
  <c r="J15" i="13"/>
  <c r="K10" i="12"/>
  <c r="K11" i="12"/>
  <c r="F9" i="44"/>
  <c r="G9" i="44"/>
  <c r="G8" i="44" s="1"/>
  <c r="H8" i="44"/>
  <c r="I9" i="44"/>
  <c r="J9" i="44"/>
  <c r="J8" i="44" s="1"/>
  <c r="F10" i="45"/>
  <c r="F9" i="45" s="1"/>
  <c r="G10" i="45"/>
  <c r="G9" i="45" s="1"/>
  <c r="H10" i="45"/>
  <c r="H9" i="45" s="1"/>
  <c r="I10" i="45"/>
  <c r="I9" i="45" s="1"/>
  <c r="J12" i="45"/>
  <c r="J13" i="45"/>
  <c r="J14" i="45"/>
  <c r="J15" i="45"/>
  <c r="J21" i="45"/>
  <c r="F23" i="45"/>
  <c r="F22" i="45" s="1"/>
  <c r="F41" i="45"/>
  <c r="F40" i="45" s="1"/>
  <c r="G41" i="45"/>
  <c r="G40" i="45" s="1"/>
  <c r="H41" i="45"/>
  <c r="H40" i="45" s="1"/>
  <c r="I41" i="45"/>
  <c r="I40" i="45" s="1"/>
  <c r="J42" i="45"/>
  <c r="J43" i="45"/>
  <c r="J44" i="45"/>
  <c r="F48" i="45"/>
  <c r="F47" i="45" s="1"/>
  <c r="G48" i="45"/>
  <c r="G47" i="45" s="1"/>
  <c r="H48" i="45"/>
  <c r="H47" i="45" s="1"/>
  <c r="I48" i="45"/>
  <c r="I47" i="45" s="1"/>
  <c r="G9" i="4"/>
  <c r="I9" i="4"/>
  <c r="J9" i="4"/>
  <c r="K10" i="4"/>
  <c r="K11" i="4"/>
  <c r="K12" i="4"/>
  <c r="K16" i="4"/>
  <c r="F18" i="4"/>
  <c r="G18" i="4"/>
  <c r="G17" i="4" s="1"/>
  <c r="H18" i="4"/>
  <c r="H17" i="4" s="1"/>
  <c r="I18" i="4"/>
  <c r="I17" i="4" s="1"/>
  <c r="J18" i="4"/>
  <c r="J17" i="4" s="1"/>
  <c r="K19" i="4"/>
  <c r="J16" i="21"/>
  <c r="F8" i="42"/>
  <c r="F8" i="45" l="1"/>
  <c r="C21" i="89"/>
  <c r="H61" i="74"/>
  <c r="C8" i="89" s="1"/>
  <c r="H8" i="4"/>
  <c r="J15" i="21"/>
  <c r="J8" i="21" s="1"/>
  <c r="C31" i="89" s="1"/>
  <c r="G9" i="91"/>
  <c r="C15" i="89"/>
  <c r="C52" i="89"/>
  <c r="C51" i="89" s="1"/>
  <c r="F17" i="4"/>
  <c r="F8" i="4" s="1"/>
  <c r="K18" i="4"/>
  <c r="K9" i="8"/>
  <c r="L9" i="8" s="1"/>
  <c r="M9" i="8" s="1"/>
  <c r="C49" i="89"/>
  <c r="C48" i="89" s="1"/>
  <c r="C47" i="89" s="1"/>
  <c r="K38" i="45"/>
  <c r="L38" i="45"/>
  <c r="L29" i="45"/>
  <c r="K29" i="45"/>
  <c r="K52" i="45"/>
  <c r="L52" i="45"/>
  <c r="L19" i="45"/>
  <c r="L37" i="45"/>
  <c r="K37" i="45"/>
  <c r="K44" i="45"/>
  <c r="L44" i="45"/>
  <c r="L21" i="45"/>
  <c r="K21" i="45"/>
  <c r="K12" i="45"/>
  <c r="L12" i="45"/>
  <c r="K32" i="45"/>
  <c r="L32" i="45"/>
  <c r="K28" i="45"/>
  <c r="L28" i="45"/>
  <c r="L56" i="45"/>
  <c r="K56" i="45"/>
  <c r="L51" i="45"/>
  <c r="K51" i="45"/>
  <c r="K20" i="45"/>
  <c r="L20" i="45"/>
  <c r="L35" i="45"/>
  <c r="K35" i="45"/>
  <c r="K43" i="45"/>
  <c r="L43" i="45"/>
  <c r="L15" i="45"/>
  <c r="K15" i="45"/>
  <c r="J10" i="45"/>
  <c r="J9" i="45" s="1"/>
  <c r="L31" i="45"/>
  <c r="K31" i="45"/>
  <c r="L27" i="45"/>
  <c r="K27" i="45"/>
  <c r="K55" i="45"/>
  <c r="L55" i="45"/>
  <c r="K50" i="45"/>
  <c r="L50" i="45"/>
  <c r="L17" i="45"/>
  <c r="K17" i="45"/>
  <c r="L33" i="45"/>
  <c r="K33" i="45"/>
  <c r="K36" i="45"/>
  <c r="L36" i="45"/>
  <c r="K13" i="45"/>
  <c r="L13" i="45"/>
  <c r="K14" i="45"/>
  <c r="L14" i="45"/>
  <c r="K30" i="45"/>
  <c r="L30" i="45"/>
  <c r="K26" i="45"/>
  <c r="L26" i="45"/>
  <c r="L53" i="45"/>
  <c r="K53" i="45"/>
  <c r="K18" i="45"/>
  <c r="L18" i="45"/>
  <c r="K34" i="45"/>
  <c r="L34" i="45"/>
  <c r="I8" i="44"/>
  <c r="K9" i="44"/>
  <c r="K9" i="12"/>
  <c r="I57" i="74"/>
  <c r="J57" i="74"/>
  <c r="I15" i="74"/>
  <c r="J15" i="74"/>
  <c r="J11" i="74"/>
  <c r="I11" i="74"/>
  <c r="H7" i="74"/>
  <c r="I40" i="74"/>
  <c r="J40" i="74"/>
  <c r="J28" i="74" s="1"/>
  <c r="I24" i="74"/>
  <c r="J24" i="74"/>
  <c r="K16" i="42"/>
  <c r="K9" i="42" s="1"/>
  <c r="J9" i="13"/>
  <c r="K14" i="8"/>
  <c r="K23" i="8"/>
  <c r="K24" i="8"/>
  <c r="G8" i="9"/>
  <c r="H8" i="8"/>
  <c r="K13" i="21"/>
  <c r="K12" i="21" s="1"/>
  <c r="K8" i="21" s="1"/>
  <c r="L13" i="21"/>
  <c r="L12" i="21" s="1"/>
  <c r="L8" i="21" s="1"/>
  <c r="H22" i="74"/>
  <c r="J8" i="4"/>
  <c r="F10" i="88"/>
  <c r="I10" i="88" s="1"/>
  <c r="I8" i="88" s="1"/>
  <c r="I11" i="88"/>
  <c r="M8" i="4"/>
  <c r="K9" i="4"/>
  <c r="I8" i="4"/>
  <c r="H8" i="45"/>
  <c r="G8" i="45"/>
  <c r="I8" i="45"/>
  <c r="L8" i="4"/>
  <c r="J12" i="13"/>
  <c r="J11" i="13" s="1"/>
  <c r="G8" i="4"/>
  <c r="J47" i="45"/>
  <c r="H8" i="9"/>
  <c r="J41" i="45"/>
  <c r="J9" i="8"/>
  <c r="J8" i="8" s="1"/>
  <c r="F8" i="9"/>
  <c r="E8" i="9"/>
  <c r="J48" i="45"/>
  <c r="G8" i="42"/>
  <c r="J22" i="45"/>
  <c r="J23" i="45"/>
  <c r="J40" i="45"/>
  <c r="F8" i="44"/>
  <c r="K8" i="12"/>
  <c r="C25" i="89" s="1"/>
  <c r="I9" i="8"/>
  <c r="I8" i="8" s="1"/>
  <c r="J26" i="9"/>
  <c r="J13" i="9"/>
  <c r="J23" i="9"/>
  <c r="G8" i="85"/>
  <c r="J32" i="9"/>
  <c r="I8" i="9"/>
  <c r="I8" i="85"/>
  <c r="I22" i="74" l="1"/>
  <c r="K17" i="4"/>
  <c r="K8" i="4" s="1"/>
  <c r="J8" i="13"/>
  <c r="C24" i="89" s="1"/>
  <c r="J22" i="74"/>
  <c r="I61" i="74"/>
  <c r="H7" i="85" s="1"/>
  <c r="H10" i="85" s="1"/>
  <c r="G8" i="91"/>
  <c r="C35" i="89"/>
  <c r="C43" i="89" s="1"/>
  <c r="C14" i="89"/>
  <c r="D11" i="89"/>
  <c r="E11" i="89"/>
  <c r="C11" i="89"/>
  <c r="C44" i="89"/>
  <c r="J8" i="45"/>
  <c r="C27" i="89" s="1"/>
  <c r="C32" i="89"/>
  <c r="K22" i="45"/>
  <c r="L22" i="45"/>
  <c r="K40" i="45"/>
  <c r="L40" i="45"/>
  <c r="L47" i="45"/>
  <c r="K47" i="45"/>
  <c r="J7" i="74"/>
  <c r="I7" i="74"/>
  <c r="J8" i="9"/>
  <c r="K8" i="8"/>
  <c r="L19" i="42"/>
  <c r="M19" i="42"/>
  <c r="C22" i="89" l="1"/>
  <c r="L9" i="45"/>
  <c r="L8" i="45"/>
  <c r="K9" i="45"/>
  <c r="K8" i="45"/>
  <c r="C23" i="89"/>
  <c r="L8" i="8"/>
  <c r="M8" i="8" s="1"/>
  <c r="K8" i="9"/>
  <c r="L8" i="9" l="1"/>
  <c r="G7" i="85" l="1"/>
  <c r="G10" i="85" s="1"/>
  <c r="K8" i="44" l="1"/>
  <c r="C26" i="89" l="1"/>
  <c r="D23" i="89" s="1"/>
  <c r="G7" i="91"/>
  <c r="C13" i="89" s="1"/>
  <c r="C16" i="89" s="1"/>
  <c r="C18" i="89" s="1"/>
  <c r="E16" i="89"/>
  <c r="E18" i="89" s="1"/>
  <c r="D16" i="89"/>
  <c r="D18" i="89" s="1"/>
  <c r="H10" i="91"/>
  <c r="C33" i="89" l="1"/>
  <c r="C45" i="89"/>
  <c r="C46" i="89" s="1"/>
  <c r="C53" i="89" s="1"/>
  <c r="G10" i="91"/>
  <c r="I10" i="91"/>
  <c r="J61" i="74"/>
  <c r="I7" i="85" s="1"/>
  <c r="I10" i="85" s="1"/>
  <c r="I7" i="76"/>
  <c r="I11" i="76"/>
  <c r="I8" i="76"/>
  <c r="F8" i="23"/>
  <c r="B16" i="21"/>
</calcChain>
</file>

<file path=xl/comments1.xml><?xml version="1.0" encoding="utf-8"?>
<comments xmlns="http://schemas.openxmlformats.org/spreadsheetml/2006/main">
  <authors>
    <author>Admin</author>
  </authors>
  <commentList>
    <comment ref="J27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nájomné za dve bytovky, keď len jedna tak 14400.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predpoklad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L25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neviem či sa bude rozúčtovávať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L33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má sa auto vyradiť z evidencie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odvody sa účtujú pri správe OcU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K32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neboli skoro žiadne výdavky</t>
        </r>
      </text>
    </comment>
  </commentList>
</comments>
</file>

<file path=xl/sharedStrings.xml><?xml version="1.0" encoding="utf-8"?>
<sst xmlns="http://schemas.openxmlformats.org/spreadsheetml/2006/main" count="746" uniqueCount="464">
  <si>
    <t>Ostatné kultúrne služby</t>
  </si>
  <si>
    <t>Verejná zeleň</t>
  </si>
  <si>
    <t>Podporná činnosť - správa obce</t>
  </si>
  <si>
    <t>Finančná a rozpočtová oblasť</t>
  </si>
  <si>
    <t>Obce - hlásenie pobytu občanov a reg.obyv.</t>
  </si>
  <si>
    <t>Ochrana ŽP inde neklasifikovaná</t>
  </si>
  <si>
    <t>Nakladanie s odpadmi</t>
  </si>
  <si>
    <t xml:space="preserve">Rekreačné a šport.služby </t>
  </si>
  <si>
    <t>poplatok za komunálne odpady a drobné stavebné odpady</t>
  </si>
  <si>
    <t>spolu</t>
  </si>
  <si>
    <t>VÝDAVKY SPOLU (bežné + kapitálové):</t>
  </si>
  <si>
    <t>ukazovateľ</t>
  </si>
  <si>
    <t>1</t>
  </si>
  <si>
    <t>2</t>
  </si>
  <si>
    <t>3</t>
  </si>
  <si>
    <t>4</t>
  </si>
  <si>
    <t>Obce</t>
  </si>
  <si>
    <t>funkčná</t>
  </si>
  <si>
    <t>ekonomická klasifikácia</t>
  </si>
  <si>
    <t>Kapitálové výdavky</t>
  </si>
  <si>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</si>
  <si>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</si>
  <si>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</si>
  <si>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</si>
  <si>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</si>
  <si>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</si>
  <si>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</si>
  <si>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</si>
  <si>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</si>
  <si>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</si>
  <si>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</si>
  <si>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</si>
  <si>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</si>
  <si>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</si>
  <si>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</si>
  <si>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</si>
  <si>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</si>
  <si>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</si>
  <si>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</si>
  <si>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</si>
  <si>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</si>
  <si>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</si>
  <si>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>130</t>
  </si>
  <si>
    <t>Domáce dane na tovary a služby</t>
  </si>
  <si>
    <t>133</t>
  </si>
  <si>
    <t>013</t>
  </si>
  <si>
    <t>200</t>
  </si>
  <si>
    <t>210</t>
  </si>
  <si>
    <t>Príjmy z podnikania a z vlastníctva majetku</t>
  </si>
  <si>
    <t>212</t>
  </si>
  <si>
    <t>z prenajatých budov, priestorov a objektov</t>
  </si>
  <si>
    <t>220</t>
  </si>
  <si>
    <t>Administratívne a iné poplatky a platby</t>
  </si>
  <si>
    <t>221</t>
  </si>
  <si>
    <t>004</t>
  </si>
  <si>
    <t>222</t>
  </si>
  <si>
    <t>pokuty a penále za porušenie predpisov</t>
  </si>
  <si>
    <t>223</t>
  </si>
  <si>
    <t>poplatky a platby za predaj výrobkov,tovarov a služieb</t>
  </si>
  <si>
    <t>240</t>
  </si>
  <si>
    <t>Úroky z domácich úverov,pôžičiek a vkladov</t>
  </si>
  <si>
    <t>242</t>
  </si>
  <si>
    <t>z vkladov</t>
  </si>
  <si>
    <t xml:space="preserve">Poistenie </t>
  </si>
  <si>
    <t>Vývoz odpadu</t>
  </si>
  <si>
    <t>Odmeny pre poslancov</t>
  </si>
  <si>
    <t>Cestovné náhrady - tuzemské+zahraničné</t>
  </si>
  <si>
    <t>Palivo</t>
  </si>
  <si>
    <t>Elektrická energia</t>
  </si>
  <si>
    <t>Zimná údržba MK</t>
  </si>
  <si>
    <t>300</t>
  </si>
  <si>
    <t>GRANTY  A  TRANSFERY</t>
  </si>
  <si>
    <t>310</t>
  </si>
  <si>
    <t>312</t>
  </si>
  <si>
    <t>Transfery v rámci verejnej správy</t>
  </si>
  <si>
    <t>Dotácia na matriku</t>
  </si>
  <si>
    <t>BEŽNÉ PRÍJMY SPOLU:</t>
  </si>
  <si>
    <t>poplatok za znečisťovanie ovzdušia</t>
  </si>
  <si>
    <t>Kapitálové príjmy</t>
  </si>
  <si>
    <t>230</t>
  </si>
  <si>
    <t>233</t>
  </si>
  <si>
    <t>KAPITÁLOVÉ PRÍJMY SPOLU:</t>
  </si>
  <si>
    <t>Bežný rozpočet, kapitálový rozpočet - sumarizácia</t>
  </si>
  <si>
    <t>Bežné príjmy spolu:</t>
  </si>
  <si>
    <t>Bežné výdavky spolu:</t>
  </si>
  <si>
    <t>Kapitálové príjmy spolu:</t>
  </si>
  <si>
    <t xml:space="preserve">Kapitálové výdavky spolu: </t>
  </si>
  <si>
    <t>Výdavky*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</si>
  <si>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</si>
  <si>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</si>
  <si>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</si>
  <si>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</si>
  <si>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Prevody z mimorozpočtových fondov</t>
  </si>
  <si>
    <t xml:space="preserve">   z toho:</t>
  </si>
  <si>
    <t>klasifik.</t>
  </si>
  <si>
    <t>Akti-</t>
  </si>
  <si>
    <t>vita</t>
  </si>
  <si>
    <t>Autodoprava</t>
  </si>
  <si>
    <t>Ochrana pred požiarmi</t>
  </si>
  <si>
    <t>6</t>
  </si>
  <si>
    <t>Verejné osvetlenie</t>
  </si>
  <si>
    <t>Audit  a  rating</t>
  </si>
  <si>
    <t>Miestny rozhlas</t>
  </si>
  <si>
    <t>Civilná ochrana</t>
  </si>
  <si>
    <t>Mzdy, platy a ostatné osobné vyrovnania</t>
  </si>
  <si>
    <t>Iné všeobecné služby - matrika</t>
  </si>
  <si>
    <t xml:space="preserve">Cestná doprava </t>
  </si>
  <si>
    <t>10</t>
  </si>
  <si>
    <t>Obecný informačný systém</t>
  </si>
  <si>
    <t>Školenia, kurzy a semináre</t>
  </si>
  <si>
    <t>Softvér, licencia</t>
  </si>
  <si>
    <t>Všeobecný materiál</t>
  </si>
  <si>
    <t>Palivo, mazivá, oleje, špeciál. kvapaliny</t>
  </si>
  <si>
    <t>Uloženie odpadu</t>
  </si>
  <si>
    <t>Údržba miestnych komunikácií</t>
  </si>
  <si>
    <t>Materská škola</t>
  </si>
  <si>
    <t>Základná škola I. stupeň</t>
  </si>
  <si>
    <t>Školský klub detí</t>
  </si>
  <si>
    <t xml:space="preserve">Miestny kultúrny dom </t>
  </si>
  <si>
    <t>Audítorská služba</t>
  </si>
  <si>
    <t>Mzdy, platy a ost. osobné vyrovnanie</t>
  </si>
  <si>
    <t>Poštovné a telekomunikácie</t>
  </si>
  <si>
    <t>Školské stravovanie</t>
  </si>
  <si>
    <t>Školská jedáleň</t>
  </si>
  <si>
    <t>Predškolská výchova s bežnou starostlivosťou</t>
  </si>
  <si>
    <t>Základné vzdelanie s bežnou starostlivosťou</t>
  </si>
  <si>
    <t xml:space="preserve">Zariadenie pre záujmové vzdelávanie </t>
  </si>
  <si>
    <t xml:space="preserve"> Obecná knižnica</t>
  </si>
  <si>
    <t>Údržba VO</t>
  </si>
  <si>
    <t>Cintorín</t>
  </si>
  <si>
    <t>Starostlivosť o dôchodcov</t>
  </si>
  <si>
    <t>Deň dôchodcov</t>
  </si>
  <si>
    <t>PROGRAM 12:     Podporná činnosť</t>
  </si>
  <si>
    <t>Bežné výdavky v EUR</t>
  </si>
  <si>
    <t>daň za psa</t>
  </si>
  <si>
    <t xml:space="preserve">administratívne poplatky - výherné prístroje </t>
  </si>
  <si>
    <t xml:space="preserve">         </t>
  </si>
  <si>
    <t>cintorínske služby - hrobové miesta</t>
  </si>
  <si>
    <t>Dotácie na základné vzdelanie - ZŠ</t>
  </si>
  <si>
    <t>Dotácia na vzdelavacie poukazy</t>
  </si>
  <si>
    <t>Stavebný poriadok</t>
  </si>
  <si>
    <t>Dane a poplatky z minulých období</t>
  </si>
  <si>
    <t>Príjmové finančné operácie</t>
  </si>
  <si>
    <t>453</t>
  </si>
  <si>
    <t>Príjmy z ostatných finančných operácií</t>
  </si>
  <si>
    <t>Zostatok prostriedkov z predchádzajúcich rokov</t>
  </si>
  <si>
    <t>PRÍJMOVÉ FINANČNÉ OPERÁCIE SPOLU</t>
  </si>
  <si>
    <t>400</t>
  </si>
  <si>
    <t>Celkom bežné príjmy</t>
  </si>
  <si>
    <t xml:space="preserve">Celkom kapitálové príjmy </t>
  </si>
  <si>
    <t>Činnosť matriky a REGOB</t>
  </si>
  <si>
    <t>Kapitálové výdavky v EUR</t>
  </si>
  <si>
    <t>Kapitálové výdavky celkom</t>
  </si>
  <si>
    <t>Kultúra</t>
  </si>
  <si>
    <t>PROGRAM 10 :  Prostredie pre život</t>
  </si>
  <si>
    <t>daň za predajné automaty</t>
  </si>
  <si>
    <t>POHĽADÁVKY</t>
  </si>
  <si>
    <t>Výdavkové finančné operácie</t>
  </si>
  <si>
    <t>Výdavky z  ostatných finančných operácií</t>
  </si>
  <si>
    <t>800</t>
  </si>
  <si>
    <t>VÝDAVKOVÉ FINANČNÉ OPERÁCIE SPOLU</t>
  </si>
  <si>
    <t>PRÍJMY SPOLU    (bežné + kapitálové):</t>
  </si>
  <si>
    <t xml:space="preserve">Dlhodobý bankový úver </t>
  </si>
  <si>
    <t>Príjmové finančné operácie *</t>
  </si>
  <si>
    <t xml:space="preserve">Dávky sociálnej pomoci </t>
  </si>
  <si>
    <t>Prebytok +/- schodok bežného rozpočtu:</t>
  </si>
  <si>
    <t>Prebytok  +  /  -  schodok</t>
  </si>
  <si>
    <t>Prebytok +/- schodok kapitálového rozpočtu:</t>
  </si>
  <si>
    <t>VÝSLEDOK HOSPODÁRENIA</t>
  </si>
  <si>
    <t>012</t>
  </si>
  <si>
    <t>Poplatok -autorský</t>
  </si>
  <si>
    <t>Zasadnutia orgánov obce</t>
  </si>
  <si>
    <t xml:space="preserve">Bežné výdavky v EUR </t>
  </si>
  <si>
    <t>Vzdelávanie zamestnancov obce</t>
  </si>
  <si>
    <t>PRÍJMOVÁ ČASŤ - SUMARIZÁCIA</t>
  </si>
  <si>
    <t>VÝDAVKOVÁ ČASŤ - SUMARIZÁCIA</t>
  </si>
  <si>
    <t>Celkom bežné výdavky</t>
  </si>
  <si>
    <t xml:space="preserve">Celkom kapitálové výdavky </t>
  </si>
  <si>
    <t>Celkom finančné  operácie - výdavkové</t>
  </si>
  <si>
    <t>Celkom finančné  operácie - príjmové</t>
  </si>
  <si>
    <t xml:space="preserve">spolu </t>
  </si>
  <si>
    <t>SPOLU VÝDAVKY</t>
  </si>
  <si>
    <t>Poštovné a telek. služby</t>
  </si>
  <si>
    <t>2016</t>
  </si>
  <si>
    <t>2017</t>
  </si>
  <si>
    <t xml:space="preserve">daň za zábavné hracie prístroje </t>
  </si>
  <si>
    <t>006</t>
  </si>
  <si>
    <t>daň za užívanie verejného priestranstva</t>
  </si>
  <si>
    <t>daň za zber komunálneho odpadu</t>
  </si>
  <si>
    <t>prenájom pozemkov</t>
  </si>
  <si>
    <t>prenájom budov a objektov / KD, pošta a i./</t>
  </si>
  <si>
    <t>01</t>
  </si>
  <si>
    <t>03</t>
  </si>
  <si>
    <t>Nedaňové príjmy :</t>
  </si>
  <si>
    <t xml:space="preserve">správne poplatky </t>
  </si>
  <si>
    <t>00</t>
  </si>
  <si>
    <t>ostatné poplatky</t>
  </si>
  <si>
    <t>zákonné poplatky za uloženie odpadu</t>
  </si>
  <si>
    <t>05</t>
  </si>
  <si>
    <t>miestny rozhlas</t>
  </si>
  <si>
    <t>06</t>
  </si>
  <si>
    <t>prepožičanie majetku obce / pódium, lavice/</t>
  </si>
  <si>
    <t>poplatok za hrobové miesta / cintorínsky popl/</t>
  </si>
  <si>
    <t>02</t>
  </si>
  <si>
    <t>príspevok na stravovanie zo SF</t>
  </si>
  <si>
    <t>07</t>
  </si>
  <si>
    <t>Dotácia REGOB</t>
  </si>
  <si>
    <t>Dotácia matrika</t>
  </si>
  <si>
    <t>Dotácia stavebníctvo</t>
  </si>
  <si>
    <t>04</t>
  </si>
  <si>
    <t>Dotácia ŽP</t>
  </si>
  <si>
    <t>Dotácia vzdelávacie poukazy</t>
  </si>
  <si>
    <t>09</t>
  </si>
  <si>
    <t>Dotácia výchova a vzdelávanie MŠ</t>
  </si>
  <si>
    <t>Dotácia asistent učiteľa</t>
  </si>
  <si>
    <t>24</t>
  </si>
  <si>
    <t>Dotácia skladník CO</t>
  </si>
  <si>
    <t>Príjem z predaja pozemkov</t>
  </si>
  <si>
    <t>Transféry z EÚ a  zo ŠR na real. projektu - rekonš. VO</t>
  </si>
  <si>
    <t>Návrh rozpočtu obce Veľká Paka  na roky 2015-2017</t>
  </si>
  <si>
    <t>01.116</t>
  </si>
  <si>
    <t xml:space="preserve">Mzdy a odvody starostu a aparátu obce </t>
  </si>
  <si>
    <t>Mzdy a odvody obecný kontrolór</t>
  </si>
  <si>
    <t>na rok 2017</t>
  </si>
  <si>
    <t>611</t>
  </si>
  <si>
    <t>614</t>
  </si>
  <si>
    <t xml:space="preserve">Odmeny manažmentu obce </t>
  </si>
  <si>
    <t>Cestovné</t>
  </si>
  <si>
    <t>Telekomunikačné služby a internet</t>
  </si>
  <si>
    <t>Poštovné služby</t>
  </si>
  <si>
    <t>kancelárske potreby</t>
  </si>
  <si>
    <t>Reprezentačné</t>
  </si>
  <si>
    <t>637005</t>
  </si>
  <si>
    <t xml:space="preserve">Špeciálne služby-revízne správy </t>
  </si>
  <si>
    <t xml:space="preserve">Služby pre obec </t>
  </si>
  <si>
    <t>Nájomné za prenájom pozemkov</t>
  </si>
  <si>
    <t>636001</t>
  </si>
  <si>
    <t>Nájomné za pozemok zberný dvor</t>
  </si>
  <si>
    <t>63306</t>
  </si>
  <si>
    <t>63508</t>
  </si>
  <si>
    <t xml:space="preserve">Interné služby obce </t>
  </si>
  <si>
    <t xml:space="preserve">Služby občanom </t>
  </si>
  <si>
    <t>0133</t>
  </si>
  <si>
    <t>Služby občanom</t>
  </si>
  <si>
    <t>01116</t>
  </si>
  <si>
    <t>Mzdy a odvody</t>
  </si>
  <si>
    <t>08300</t>
  </si>
  <si>
    <t>Bezpečnosť a poriadok</t>
  </si>
  <si>
    <t>Šport</t>
  </si>
  <si>
    <t>08100</t>
  </si>
  <si>
    <t>Plyn</t>
  </si>
  <si>
    <t>03200</t>
  </si>
  <si>
    <t>03220</t>
  </si>
  <si>
    <t>Mzda skladníka CO</t>
  </si>
  <si>
    <t>Servis a údržba techniky</t>
  </si>
  <si>
    <t>Rovnošaty a športové prilby</t>
  </si>
  <si>
    <t xml:space="preserve">    Odpadové hospodárstvo</t>
  </si>
  <si>
    <t xml:space="preserve">Odpadové hospodárstvo </t>
  </si>
  <si>
    <t>04510</t>
  </si>
  <si>
    <t>Nákup kuka nádob</t>
  </si>
  <si>
    <t>Prevádzka zberného dvora</t>
  </si>
  <si>
    <t>Materiál - posypová soľ</t>
  </si>
  <si>
    <t xml:space="preserve">    Pozemné komunikácie</t>
  </si>
  <si>
    <t xml:space="preserve"> POZEMNÉ  KOMUNIKÁCIE</t>
  </si>
  <si>
    <t xml:space="preserve">Vzdelávanie </t>
  </si>
  <si>
    <t>09111</t>
  </si>
  <si>
    <t xml:space="preserve">Vodné stočné </t>
  </si>
  <si>
    <t>Telekomunikačné služby</t>
  </si>
  <si>
    <t>Poštovné</t>
  </si>
  <si>
    <t>Čistiace prostriedky</t>
  </si>
  <si>
    <t>Učebné pomôcky</t>
  </si>
  <si>
    <t>Ochranné pracovné pomôcky</t>
  </si>
  <si>
    <t>Materiálové výdavky</t>
  </si>
  <si>
    <t xml:space="preserve">Drobná údržba </t>
  </si>
  <si>
    <t>09121</t>
  </si>
  <si>
    <t xml:space="preserve">Materiálové výdavky </t>
  </si>
  <si>
    <t>09800</t>
  </si>
  <si>
    <t>09601</t>
  </si>
  <si>
    <t>Energie - plyn</t>
  </si>
  <si>
    <t>Obnova sotvéru</t>
  </si>
  <si>
    <t>Drobná údržba</t>
  </si>
  <si>
    <t xml:space="preserve">Opatrenia na zachovanie školy </t>
  </si>
  <si>
    <t>Príspevok na učebné pomôcky</t>
  </si>
  <si>
    <t>Školské výlety a škola v prírode</t>
  </si>
  <si>
    <t>08201</t>
  </si>
  <si>
    <t xml:space="preserve">    Kultúra</t>
  </si>
  <si>
    <t>Energie el. energia</t>
  </si>
  <si>
    <t>Čistiace práce a čistiace pros.</t>
  </si>
  <si>
    <t>knihy</t>
  </si>
  <si>
    <t>Ostatná činnosť v kultúre</t>
  </si>
  <si>
    <t>ZPOZ / dary /</t>
  </si>
  <si>
    <t>Deň detí</t>
  </si>
  <si>
    <t xml:space="preserve">Deň obce </t>
  </si>
  <si>
    <t>Mikulášsky večierok</t>
  </si>
  <si>
    <t>Družobné návštevy Péteri, Vaskút</t>
  </si>
  <si>
    <t>Vedenie obecnej kroniky</t>
  </si>
  <si>
    <t>Údržba MR</t>
  </si>
  <si>
    <t>Elektrika</t>
  </si>
  <si>
    <t xml:space="preserve">  PROSTREDIE  PRE  ŽIVOT</t>
  </si>
  <si>
    <t>06400</t>
  </si>
  <si>
    <t>Ochranné pracovné prostriedky</t>
  </si>
  <si>
    <t>Údržba strojov</t>
  </si>
  <si>
    <t>Pitný režim</t>
  </si>
  <si>
    <t>08400</t>
  </si>
  <si>
    <t>Poplatok AREA</t>
  </si>
  <si>
    <t>Materiálové výdavky / konvy /</t>
  </si>
  <si>
    <t xml:space="preserve">Ochrana životného prostredia </t>
  </si>
  <si>
    <t>Údržba domov smútku</t>
  </si>
  <si>
    <t>Údržba cintorínov</t>
  </si>
  <si>
    <t>PHM do strojov</t>
  </si>
  <si>
    <t>mzdy</t>
  </si>
  <si>
    <t>Spolu</t>
  </si>
  <si>
    <t xml:space="preserve">    Sociálne služby</t>
  </si>
  <si>
    <t>Transfer pri narodení dieťaťa</t>
  </si>
  <si>
    <t>10202</t>
  </si>
  <si>
    <t xml:space="preserve">Príspevok na stravovanie dôchodcov </t>
  </si>
  <si>
    <t>Stravovanie dôchodcov</t>
  </si>
  <si>
    <t>Vianočný peňažný príspevok dôch.</t>
  </si>
  <si>
    <t xml:space="preserve">Ostatné sociálne služby </t>
  </si>
  <si>
    <t xml:space="preserve">Rozvoj obce </t>
  </si>
  <si>
    <t>Detské ihriská</t>
  </si>
  <si>
    <t>Príprava a spolufinancovanie projektov</t>
  </si>
  <si>
    <t>Podporná činnosť</t>
  </si>
  <si>
    <t>Reklama, propagácia a inzercia</t>
  </si>
  <si>
    <t xml:space="preserve">Poplatok za WEB stránku obce </t>
  </si>
  <si>
    <t>Tvorba SF povinný prídel</t>
  </si>
  <si>
    <t xml:space="preserve">Poistenie majetku obce </t>
  </si>
  <si>
    <t>0112</t>
  </si>
  <si>
    <t>Poplatky bankám</t>
  </si>
  <si>
    <t>Transfery spoločenským organizáciám</t>
  </si>
  <si>
    <t>Obce,   z toho:</t>
  </si>
  <si>
    <t>Kapitálový rozpočet na rok 2015</t>
  </si>
  <si>
    <t>06200</t>
  </si>
  <si>
    <t xml:space="preserve">Kúpa bytovky </t>
  </si>
  <si>
    <t>Splátka úveru ŠFRB bytovka č. 1</t>
  </si>
  <si>
    <t xml:space="preserve">    Plánovanie, manažment a kontrola</t>
  </si>
  <si>
    <t xml:space="preserve">     Pozemné komunikácie</t>
  </si>
  <si>
    <t xml:space="preserve">    Interné služby obce</t>
  </si>
  <si>
    <t xml:space="preserve">    Služby občanom</t>
  </si>
  <si>
    <t xml:space="preserve">     Bezpečnosť, právo a poriadok</t>
  </si>
  <si>
    <t xml:space="preserve">     Odpadové hospodárstvo</t>
  </si>
  <si>
    <t xml:space="preserve">     Vzdelávanie</t>
  </si>
  <si>
    <t xml:space="preserve">     Kultúra</t>
  </si>
  <si>
    <t xml:space="preserve">     Šport</t>
  </si>
  <si>
    <t xml:space="preserve">     Prostredie pre život</t>
  </si>
  <si>
    <t xml:space="preserve">    Podporná činnosť</t>
  </si>
  <si>
    <t xml:space="preserve">Bytové hospodárstvo </t>
  </si>
  <si>
    <t>Údržba bytov</t>
  </si>
  <si>
    <t xml:space="preserve">Ostatné kapitálové výdavky </t>
  </si>
  <si>
    <t>daň za ubytovacie kapacity</t>
  </si>
  <si>
    <t>prenájom bytov</t>
  </si>
  <si>
    <t>služby občanom / orba /</t>
  </si>
  <si>
    <t>Dotácia cestná doprava a pozemné komunikácie</t>
  </si>
  <si>
    <t>Prenájom pozemkov  - ihrisko TJ</t>
  </si>
  <si>
    <t xml:space="preserve">Servis a údržba auta </t>
  </si>
  <si>
    <t>Odborná literatúra</t>
  </si>
  <si>
    <t>Poistenie PC v ZŠ</t>
  </si>
  <si>
    <t>Stavebný úrad -paušálny poplatok</t>
  </si>
  <si>
    <t>Údržba verejnej zelene</t>
  </si>
  <si>
    <t>Verejné súťaže</t>
  </si>
  <si>
    <t>Opatrovateľká služba - mzdy</t>
  </si>
  <si>
    <t>Príjmy stravné dôchodcovia</t>
  </si>
  <si>
    <t xml:space="preserve">Príjmy stravné zamestnanci </t>
  </si>
  <si>
    <t>Dar obci na technicku infrastrukturu</t>
  </si>
  <si>
    <t>Energie - elektrická en.</t>
  </si>
  <si>
    <t>Údržba objektov obce - budovy</t>
  </si>
  <si>
    <t>Transfér na výstavbu bytovky</t>
  </si>
  <si>
    <t>Nedaňové príjmy kapitálové</t>
  </si>
  <si>
    <t xml:space="preserve">Transfér na technickú bybavenosť bytovky </t>
  </si>
  <si>
    <t>Oprava KD</t>
  </si>
  <si>
    <t>Zateplenie budovy školy</t>
  </si>
  <si>
    <t>Rekonštrukcia kúrenia v ZŠ</t>
  </si>
  <si>
    <t>Vymaľovanie priestorov ZŠ</t>
  </si>
  <si>
    <t>Rekonštrukcia soc.zariadenia v ZŠ a MŠ</t>
  </si>
  <si>
    <t>Oplotenie areálu školy</t>
  </si>
  <si>
    <t>Rekonštrukcia cesty na skládku ČP</t>
  </si>
  <si>
    <t>Rozšírenie osvetlenia na cint. ČP</t>
  </si>
  <si>
    <t>Prístavba hasičskej zbrojnice</t>
  </si>
  <si>
    <t>Vybudovanie chodníkov , VP, MP a ČP</t>
  </si>
  <si>
    <t>Dokončenie kanalizácie v MP</t>
  </si>
  <si>
    <t>Spolu:</t>
  </si>
  <si>
    <t xml:space="preserve">Nájomný byt </t>
  </si>
  <si>
    <t xml:space="preserve">Ostatné investičné výdavky </t>
  </si>
  <si>
    <t>Manažment a kontrola</t>
  </si>
  <si>
    <r>
      <t xml:space="preserve"> </t>
    </r>
    <r>
      <rPr>
        <sz val="18"/>
        <color theme="1"/>
        <rFont val="Arial"/>
        <family val="2"/>
        <charset val="238"/>
      </rPr>
      <t xml:space="preserve"> SOCIÁLNE  SLUŽBY</t>
    </r>
  </si>
  <si>
    <t>Rozpočet obce Veľká Paka na rok 2015</t>
  </si>
  <si>
    <t>Kapitálové výdavky  711</t>
  </si>
  <si>
    <t>Kapitálové výdavky  716</t>
  </si>
  <si>
    <t>Kapitálové výdavky  717</t>
  </si>
  <si>
    <r>
      <t>SPOLU PRÍJMY</t>
    </r>
    <r>
      <rPr>
        <sz val="12"/>
        <rFont val="Arial"/>
        <family val="2"/>
        <charset val="238"/>
      </rPr>
      <t xml:space="preserve"> </t>
    </r>
  </si>
  <si>
    <r>
      <t xml:space="preserve">F I N A N Č N É   O P E R Á CI E </t>
    </r>
    <r>
      <rPr>
        <b/>
        <i/>
        <vertAlign val="superscript"/>
        <sz val="12"/>
        <rFont val="Arial"/>
        <family val="2"/>
        <charset val="238"/>
      </rPr>
      <t>*</t>
    </r>
  </si>
  <si>
    <t>Rozpočet 2016</t>
  </si>
  <si>
    <t>Rozpočet 2017</t>
  </si>
  <si>
    <t>Rozpočet na rok 2017</t>
  </si>
  <si>
    <t>Rozpočet na rok 2016</t>
  </si>
  <si>
    <t>Rozpočet    na rok 2017</t>
  </si>
  <si>
    <t xml:space="preserve">Rozpočet na rok 2016          </t>
  </si>
  <si>
    <t xml:space="preserve">Rozpočet na rok 2017 </t>
  </si>
  <si>
    <t>Technická vybavenosť bytovky BD12BJ</t>
  </si>
  <si>
    <t>Splátka úveru ŠFRB nákup bytovky BD12BJ</t>
  </si>
  <si>
    <t>Príjmy spolu</t>
  </si>
  <si>
    <t>Csemadok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</si>
  <si>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</si>
  <si>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</si>
  <si>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</si>
  <si>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</si>
  <si>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</si>
  <si>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</si>
  <si>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</si>
  <si>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</si>
  <si>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</si>
  <si>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</si>
  <si>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</si>
  <si>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</si>
  <si>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 xml:space="preserve">Príjmové finančné operácie </t>
  </si>
  <si>
    <t>Spatná kúpa pozemku</t>
  </si>
  <si>
    <t>Rozpočet 2018</t>
  </si>
  <si>
    <t>Návrh rozpočtu obce Veľká Paka na roky 2016-2018</t>
  </si>
  <si>
    <t>08</t>
  </si>
  <si>
    <t>Dotácia - škola prírody</t>
  </si>
  <si>
    <t>na rok 2018</t>
  </si>
  <si>
    <t>Spolu na rok 2016</t>
  </si>
  <si>
    <t>Bežné výdavky v EUR na rok 2016</t>
  </si>
  <si>
    <t>Rozpočet na rok 2018</t>
  </si>
  <si>
    <t>Cestovné a súťaže</t>
  </si>
  <si>
    <t>Odber kuchynského odpadu</t>
  </si>
  <si>
    <t>Materiál</t>
  </si>
  <si>
    <t>Mzdy hospodára</t>
  </si>
  <si>
    <t>Rozpočet    na rok 2018</t>
  </si>
  <si>
    <t>Obecné noviny</t>
  </si>
  <si>
    <t>Telovýchovná jednota</t>
  </si>
  <si>
    <t>Dobrovoľný hasičský zbor</t>
  </si>
  <si>
    <t>KMK DAGNIK</t>
  </si>
  <si>
    <t>GRACE</t>
  </si>
  <si>
    <t>Klub dôchodcov</t>
  </si>
  <si>
    <t>OV Csemadok Dun. Streda</t>
  </si>
  <si>
    <t>Cirkev</t>
  </si>
  <si>
    <t>Transfery na členské príspevky</t>
  </si>
  <si>
    <t>2018</t>
  </si>
  <si>
    <t>Návrh rozpočtu obce Veľká Paka na rok 2016</t>
  </si>
  <si>
    <t xml:space="preserve">Návrh rozpočtu na roky 2016 - 2018 </t>
  </si>
  <si>
    <t>Návrh rozpočtu na rok 2016</t>
  </si>
  <si>
    <t>Výsledok hospodárenia</t>
  </si>
  <si>
    <t>Výdavky spolu:</t>
  </si>
  <si>
    <t>Návrh rozpočtu obce Veľká Paka na roky  2016 - 2018</t>
  </si>
  <si>
    <t>Návrh rozpočtu obce Veľká Paka na roky 2016 - 2018</t>
  </si>
  <si>
    <t>Oprava oplotenie cintorínov</t>
  </si>
  <si>
    <t>Likvidácia čiernych skládok</t>
  </si>
  <si>
    <t>Poplatok SW Dcom</t>
  </si>
  <si>
    <t>Poplatok SW Made - Urbis</t>
  </si>
  <si>
    <t>Transfer K Griff - prvá pomoc</t>
  </si>
  <si>
    <t>Vianočný peňažný Invalid. dôchodca</t>
  </si>
  <si>
    <t>Zaväzky vyplatene mzdy 12/2015 - depozit</t>
  </si>
  <si>
    <t>Úver ŠFRB</t>
  </si>
  <si>
    <t>Ochutnávka zabíjačkových špec.</t>
  </si>
  <si>
    <t>Predný plot na ihrisku</t>
  </si>
  <si>
    <t>Rekonštrukcia ciest v obciach</t>
  </si>
  <si>
    <t>Kancelárske potreby</t>
  </si>
  <si>
    <t xml:space="preserve">Poplatky za soc. rozhodnutia  </t>
  </si>
  <si>
    <r>
      <t xml:space="preserve">Vodné a </t>
    </r>
    <r>
      <rPr>
        <b/>
        <sz val="12"/>
        <rFont val="Arial"/>
        <family val="2"/>
        <charset val="238"/>
      </rPr>
      <t>stočné</t>
    </r>
  </si>
  <si>
    <t>spolu pre rok 2016</t>
  </si>
  <si>
    <t>Energie - plyn (ZŠ, MŠ, jedáleň)</t>
  </si>
  <si>
    <t>Energie - el. energia (ZŠ, MŠ, jedáleň)</t>
  </si>
  <si>
    <t>Energie-plyn (KD+ubytovanie)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</si>
</sst>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_ ;\-#,##0.00\ "/>
  </numFmts>
  <fonts count="82" x14ac:knownFonts="1">
    <font>
      <sz val="10"/>
      <name val="Arial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8"/>
      <name val="Arial CE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8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8"/>
      <name val="Arial"/>
      <family val="2"/>
      <charset val="238"/>
    </font>
    <font>
      <i/>
      <sz val="10"/>
      <name val="Arial CE"/>
      <family val="2"/>
      <charset val="238"/>
    </font>
    <font>
      <sz val="18"/>
      <color theme="1"/>
      <name val="Arial"/>
      <family val="2"/>
      <charset val="238"/>
    </font>
    <font>
      <b/>
      <i/>
      <sz val="10"/>
      <color theme="1"/>
      <name val="Arial CE"/>
      <charset val="238"/>
    </font>
    <font>
      <sz val="10"/>
      <color indexed="8"/>
      <name val="Arial CE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charset val="238"/>
    </font>
    <font>
      <sz val="10"/>
      <color rgb="FFFF0000"/>
      <name val="Arial"/>
      <family val="2"/>
      <charset val="238"/>
    </font>
    <font>
      <sz val="10"/>
      <color theme="1"/>
      <name val="Arial CE"/>
      <family val="2"/>
      <charset val="238"/>
    </font>
    <font>
      <b/>
      <u/>
      <sz val="18"/>
      <color theme="1"/>
      <name val="Arial"/>
      <family val="2"/>
      <charset val="238"/>
    </font>
    <font>
      <u/>
      <sz val="18"/>
      <color theme="1"/>
      <name val="Arial"/>
      <family val="2"/>
      <charset val="238"/>
    </font>
    <font>
      <b/>
      <sz val="9"/>
      <name val="Arial"/>
      <family val="2"/>
      <charset val="238"/>
    </font>
    <font>
      <sz val="18"/>
      <color indexed="12"/>
      <name val="Arial"/>
      <family val="2"/>
      <charset val="238"/>
    </font>
    <font>
      <sz val="14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indexed="10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vertAlign val="superscript"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4"/>
      <name val="Arial"/>
      <family val="2"/>
      <charset val="238"/>
    </font>
    <font>
      <b/>
      <sz val="12"/>
      <name val="Arial CE"/>
      <charset val="238"/>
    </font>
    <font>
      <sz val="1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 CE"/>
      <charset val="238"/>
    </font>
    <font>
      <b/>
      <i/>
      <sz val="14"/>
      <color theme="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3" fillId="0" borderId="0" applyFont="0" applyFill="0" applyBorder="0" applyAlignment="0" applyProtection="0"/>
  </cellStyleXfs>
  <cellXfs count="163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3" fillId="6" borderId="43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1" fillId="5" borderId="8" xfId="0" applyNumberFormat="1" applyFont="1" applyFill="1" applyBorder="1" applyAlignment="1">
      <alignment horizontal="center"/>
    </xf>
    <xf numFmtId="49" fontId="11" fillId="5" borderId="5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/>
    </xf>
    <xf numFmtId="0" fontId="12" fillId="5" borderId="9" xfId="0" applyFont="1" applyFill="1" applyBorder="1"/>
    <xf numFmtId="0" fontId="12" fillId="5" borderId="16" xfId="0" applyFont="1" applyFill="1" applyBorder="1"/>
    <xf numFmtId="0" fontId="2" fillId="0" borderId="0" xfId="0" applyFont="1"/>
    <xf numFmtId="0" fontId="12" fillId="2" borderId="9" xfId="0" applyFont="1" applyFill="1" applyBorder="1"/>
    <xf numFmtId="0" fontId="0" fillId="0" borderId="0" xfId="0" applyAlignment="1">
      <alignment horizontal="right"/>
    </xf>
    <xf numFmtId="3" fontId="2" fillId="0" borderId="0" xfId="0" applyNumberFormat="1" applyFont="1"/>
    <xf numFmtId="0" fontId="19" fillId="0" borderId="0" xfId="0" applyFont="1"/>
    <xf numFmtId="0" fontId="4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6" fillId="5" borderId="9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49" fontId="15" fillId="2" borderId="5" xfId="0" applyNumberFormat="1" applyFont="1" applyFill="1" applyBorder="1" applyAlignment="1">
      <alignment horizontal="center"/>
    </xf>
    <xf numFmtId="49" fontId="15" fillId="2" borderId="8" xfId="0" applyNumberFormat="1" applyFont="1" applyFill="1" applyBorder="1" applyAlignment="1">
      <alignment horizontal="center"/>
    </xf>
    <xf numFmtId="49" fontId="15" fillId="2" borderId="9" xfId="0" applyNumberFormat="1" applyFont="1" applyFill="1" applyBorder="1" applyAlignment="1">
      <alignment horizontal="center"/>
    </xf>
    <xf numFmtId="0" fontId="12" fillId="3" borderId="9" xfId="0" applyFont="1" applyFill="1" applyBorder="1"/>
    <xf numFmtId="0" fontId="15" fillId="2" borderId="9" xfId="0" applyFont="1" applyFill="1" applyBorder="1"/>
    <xf numFmtId="49" fontId="15" fillId="0" borderId="4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0" fontId="23" fillId="0" borderId="9" xfId="0" applyFont="1" applyBorder="1"/>
    <xf numFmtId="49" fontId="16" fillId="12" borderId="5" xfId="0" applyNumberFormat="1" applyFont="1" applyFill="1" applyBorder="1" applyAlignment="1">
      <alignment horizontal="center"/>
    </xf>
    <xf numFmtId="49" fontId="7" fillId="12" borderId="8" xfId="0" applyNumberFormat="1" applyFont="1" applyFill="1" applyBorder="1" applyAlignment="1">
      <alignment horizontal="center"/>
    </xf>
    <xf numFmtId="49" fontId="7" fillId="12" borderId="9" xfId="0" applyNumberFormat="1" applyFont="1" applyFill="1" applyBorder="1" applyAlignment="1">
      <alignment horizontal="center"/>
    </xf>
    <xf numFmtId="0" fontId="14" fillId="12" borderId="9" xfId="0" applyFont="1" applyFill="1" applyBorder="1"/>
    <xf numFmtId="49" fontId="14" fillId="2" borderId="8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  <xf numFmtId="49" fontId="16" fillId="2" borderId="5" xfId="0" applyNumberFormat="1" applyFont="1" applyFill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14" fillId="0" borderId="9" xfId="0" applyFont="1" applyBorder="1"/>
    <xf numFmtId="49" fontId="7" fillId="2" borderId="8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0" fontId="15" fillId="0" borderId="9" xfId="0" applyFont="1" applyBorder="1"/>
    <xf numFmtId="0" fontId="26" fillId="0" borderId="9" xfId="0" applyFont="1" applyBorder="1"/>
    <xf numFmtId="49" fontId="16" fillId="2" borderId="4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26" fillId="0" borderId="16" xfId="0" applyFont="1" applyBorder="1"/>
    <xf numFmtId="49" fontId="15" fillId="2" borderId="17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49" fontId="16" fillId="2" borderId="10" xfId="0" applyNumberFormat="1" applyFont="1" applyFill="1" applyBorder="1" applyAlignment="1">
      <alignment horizontal="center"/>
    </xf>
    <xf numFmtId="0" fontId="14" fillId="0" borderId="16" xfId="0" applyFont="1" applyBorder="1"/>
    <xf numFmtId="49" fontId="13" fillId="2" borderId="4" xfId="0" applyNumberFormat="1" applyFont="1" applyFill="1" applyBorder="1" applyAlignment="1">
      <alignment horizontal="center"/>
    </xf>
    <xf numFmtId="0" fontId="12" fillId="2" borderId="16" xfId="0" applyFont="1" applyFill="1" applyBorder="1"/>
    <xf numFmtId="49" fontId="7" fillId="2" borderId="5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2" borderId="10" xfId="0" applyNumberFormat="1" applyFont="1" applyFill="1" applyBorder="1" applyAlignment="1">
      <alignment horizontal="center"/>
    </xf>
    <xf numFmtId="49" fontId="15" fillId="2" borderId="16" xfId="0" applyNumberFormat="1" applyFont="1" applyFill="1" applyBorder="1" applyAlignment="1">
      <alignment horizontal="center"/>
    </xf>
    <xf numFmtId="0" fontId="15" fillId="0" borderId="16" xfId="0" applyFont="1" applyBorder="1"/>
    <xf numFmtId="49" fontId="13" fillId="5" borderId="10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49" fontId="14" fillId="5" borderId="10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49" fontId="13" fillId="4" borderId="31" xfId="0" applyNumberFormat="1" applyFont="1" applyFill="1" applyBorder="1" applyAlignment="1">
      <alignment horizontal="center"/>
    </xf>
    <xf numFmtId="49" fontId="12" fillId="4" borderId="31" xfId="0" applyNumberFormat="1" applyFont="1" applyFill="1" applyBorder="1" applyAlignment="1">
      <alignment horizontal="center"/>
    </xf>
    <xf numFmtId="49" fontId="12" fillId="4" borderId="23" xfId="0" applyNumberFormat="1" applyFont="1" applyFill="1" applyBorder="1" applyAlignment="1">
      <alignment horizontal="center"/>
    </xf>
    <xf numFmtId="0" fontId="13" fillId="4" borderId="23" xfId="0" applyFont="1" applyFill="1" applyBorder="1"/>
    <xf numFmtId="0" fontId="2" fillId="0" borderId="7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0" fillId="0" borderId="0" xfId="0" applyFont="1"/>
    <xf numFmtId="0" fontId="19" fillId="6" borderId="43" xfId="0" applyFont="1" applyFill="1" applyBorder="1" applyAlignment="1">
      <alignment horizontal="center"/>
    </xf>
    <xf numFmtId="0" fontId="19" fillId="6" borderId="39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6" xfId="0" applyFont="1" applyBorder="1"/>
    <xf numFmtId="0" fontId="19" fillId="13" borderId="1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/>
    <xf numFmtId="0" fontId="32" fillId="13" borderId="0" xfId="0" applyFont="1" applyFill="1"/>
    <xf numFmtId="0" fontId="8" fillId="15" borderId="0" xfId="0" applyFont="1" applyFill="1"/>
    <xf numFmtId="0" fontId="19" fillId="0" borderId="24" xfId="0" applyFont="1" applyBorder="1" applyAlignment="1">
      <alignment horizontal="center"/>
    </xf>
    <xf numFmtId="0" fontId="19" fillId="0" borderId="0" xfId="0" applyFont="1" applyFill="1"/>
    <xf numFmtId="0" fontId="19" fillId="0" borderId="39" xfId="0" applyFont="1" applyBorder="1" applyAlignment="1">
      <alignment horizontal="center"/>
    </xf>
    <xf numFmtId="0" fontId="19" fillId="6" borderId="54" xfId="0" applyFont="1" applyFill="1" applyBorder="1" applyAlignment="1">
      <alignment horizontal="center"/>
    </xf>
    <xf numFmtId="0" fontId="19" fillId="6" borderId="44" xfId="0" applyFont="1" applyFill="1" applyBorder="1" applyAlignment="1">
      <alignment horizontal="center"/>
    </xf>
    <xf numFmtId="0" fontId="19" fillId="6" borderId="56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10" borderId="1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49" fontId="15" fillId="16" borderId="5" xfId="0" applyNumberFormat="1" applyFont="1" applyFill="1" applyBorder="1" applyAlignment="1">
      <alignment horizontal="center"/>
    </xf>
    <xf numFmtId="49" fontId="15" fillId="16" borderId="8" xfId="0" applyNumberFormat="1" applyFont="1" applyFill="1" applyBorder="1" applyAlignment="1">
      <alignment horizontal="center"/>
    </xf>
    <xf numFmtId="49" fontId="15" fillId="16" borderId="9" xfId="0" applyNumberFormat="1" applyFont="1" applyFill="1" applyBorder="1" applyAlignment="1">
      <alignment horizontal="center"/>
    </xf>
    <xf numFmtId="0" fontId="12" fillId="16" borderId="9" xfId="0" applyFont="1" applyFill="1" applyBorder="1"/>
    <xf numFmtId="0" fontId="19" fillId="6" borderId="49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4" fillId="0" borderId="0" xfId="0" applyFont="1"/>
    <xf numFmtId="49" fontId="16" fillId="13" borderId="10" xfId="0" applyNumberFormat="1" applyFont="1" applyFill="1" applyBorder="1" applyAlignment="1">
      <alignment horizontal="center"/>
    </xf>
    <xf numFmtId="49" fontId="14" fillId="13" borderId="10" xfId="0" applyNumberFormat="1" applyFont="1" applyFill="1" applyBorder="1" applyAlignment="1">
      <alignment horizontal="center"/>
    </xf>
    <xf numFmtId="49" fontId="14" fillId="13" borderId="16" xfId="0" applyNumberFormat="1" applyFont="1" applyFill="1" applyBorder="1" applyAlignment="1">
      <alignment horizontal="center"/>
    </xf>
    <xf numFmtId="0" fontId="14" fillId="13" borderId="16" xfId="0" applyFont="1" applyFill="1" applyBorder="1"/>
    <xf numFmtId="0" fontId="19" fillId="13" borderId="4" xfId="0" applyFont="1" applyFill="1" applyBorder="1" applyAlignment="1">
      <alignment horizontal="center"/>
    </xf>
    <xf numFmtId="164" fontId="20" fillId="0" borderId="14" xfId="1" applyNumberFormat="1" applyFont="1" applyBorder="1"/>
    <xf numFmtId="164" fontId="20" fillId="0" borderId="4" xfId="1" applyNumberFormat="1" applyFont="1" applyBorder="1"/>
    <xf numFmtId="0" fontId="2" fillId="0" borderId="0" xfId="0" applyFont="1" applyBorder="1"/>
    <xf numFmtId="0" fontId="2" fillId="0" borderId="0" xfId="0" applyFont="1" applyFill="1"/>
    <xf numFmtId="49" fontId="2" fillId="7" borderId="6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19" fillId="0" borderId="87" xfId="0" applyFont="1" applyBorder="1" applyAlignment="1">
      <alignment horizontal="center"/>
    </xf>
    <xf numFmtId="0" fontId="19" fillId="0" borderId="105" xfId="0" applyFont="1" applyFill="1" applyBorder="1" applyAlignment="1">
      <alignment horizontal="center"/>
    </xf>
    <xf numFmtId="49" fontId="31" fillId="6" borderId="44" xfId="0" applyNumberFormat="1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6" borderId="49" xfId="0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19" fillId="15" borderId="14" xfId="0" applyFont="1" applyFill="1" applyBorder="1" applyAlignment="1">
      <alignment horizontal="center"/>
    </xf>
    <xf numFmtId="49" fontId="19" fillId="6" borderId="44" xfId="0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9" fillId="0" borderId="55" xfId="0" applyFont="1" applyBorder="1" applyAlignment="1">
      <alignment horizontal="center"/>
    </xf>
    <xf numFmtId="49" fontId="14" fillId="19" borderId="9" xfId="0" applyNumberFormat="1" applyFont="1" applyFill="1" applyBorder="1" applyAlignment="1">
      <alignment horizontal="center"/>
    </xf>
    <xf numFmtId="0" fontId="7" fillId="19" borderId="9" xfId="0" applyFont="1" applyFill="1" applyBorder="1"/>
    <xf numFmtId="0" fontId="6" fillId="5" borderId="27" xfId="0" applyFont="1" applyFill="1" applyBorder="1"/>
    <xf numFmtId="0" fontId="14" fillId="0" borderId="27" xfId="0" applyFont="1" applyFill="1" applyBorder="1"/>
    <xf numFmtId="0" fontId="14" fillId="16" borderId="27" xfId="0" applyFont="1" applyFill="1" applyBorder="1"/>
    <xf numFmtId="0" fontId="14" fillId="2" borderId="27" xfId="0" applyFont="1" applyFill="1" applyBorder="1"/>
    <xf numFmtId="0" fontId="14" fillId="3" borderId="27" xfId="0" applyFont="1" applyFill="1" applyBorder="1"/>
    <xf numFmtId="0" fontId="14" fillId="0" borderId="27" xfId="0" applyFont="1" applyBorder="1"/>
    <xf numFmtId="0" fontId="7" fillId="12" borderId="27" xfId="0" applyFont="1" applyFill="1" applyBorder="1"/>
    <xf numFmtId="0" fontId="14" fillId="2" borderId="28" xfId="0" applyFont="1" applyFill="1" applyBorder="1"/>
    <xf numFmtId="0" fontId="26" fillId="0" borderId="27" xfId="0" applyFont="1" applyBorder="1"/>
    <xf numFmtId="0" fontId="26" fillId="0" borderId="28" xfId="0" applyFont="1" applyBorder="1"/>
    <xf numFmtId="0" fontId="14" fillId="2" borderId="25" xfId="0" applyFont="1" applyFill="1" applyBorder="1"/>
    <xf numFmtId="0" fontId="35" fillId="13" borderId="28" xfId="0" applyFont="1" applyFill="1" applyBorder="1"/>
    <xf numFmtId="0" fontId="14" fillId="3" borderId="28" xfId="0" applyFont="1" applyFill="1" applyBorder="1"/>
    <xf numFmtId="0" fontId="15" fillId="2" borderId="28" xfId="0" applyFont="1" applyFill="1" applyBorder="1"/>
    <xf numFmtId="0" fontId="14" fillId="5" borderId="28" xfId="0" applyFont="1" applyFill="1" applyBorder="1"/>
    <xf numFmtId="0" fontId="14" fillId="19" borderId="27" xfId="0" applyFont="1" applyFill="1" applyBorder="1"/>
    <xf numFmtId="49" fontId="14" fillId="5" borderId="28" xfId="0" applyNumberFormat="1" applyFont="1" applyFill="1" applyBorder="1" applyAlignment="1">
      <alignment horizontal="center"/>
    </xf>
    <xf numFmtId="49" fontId="12" fillId="4" borderId="108" xfId="0" applyNumberFormat="1" applyFont="1" applyFill="1" applyBorder="1" applyAlignment="1">
      <alignment horizontal="center"/>
    </xf>
    <xf numFmtId="49" fontId="4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0" fontId="3" fillId="6" borderId="2" xfId="0" applyFont="1" applyFill="1" applyBorder="1"/>
    <xf numFmtId="49" fontId="43" fillId="6" borderId="1" xfId="0" applyNumberFormat="1" applyFont="1" applyFill="1" applyBorder="1" applyAlignment="1">
      <alignment horizontal="center"/>
    </xf>
    <xf numFmtId="0" fontId="3" fillId="6" borderId="0" xfId="0" applyFont="1" applyFill="1" applyBorder="1"/>
    <xf numFmtId="0" fontId="3" fillId="6" borderId="49" xfId="0" applyFont="1" applyFill="1" applyBorder="1"/>
    <xf numFmtId="49" fontId="43" fillId="6" borderId="40" xfId="0" applyNumberFormat="1" applyFont="1" applyFill="1" applyBorder="1" applyAlignment="1">
      <alignment horizontal="center"/>
    </xf>
    <xf numFmtId="49" fontId="43" fillId="6" borderId="51" xfId="0" applyNumberFormat="1" applyFont="1" applyFill="1" applyBorder="1" applyAlignment="1">
      <alignment horizontal="center"/>
    </xf>
    <xf numFmtId="0" fontId="3" fillId="6" borderId="41" xfId="0" applyFont="1" applyFill="1" applyBorder="1"/>
    <xf numFmtId="0" fontId="2" fillId="2" borderId="3" xfId="0" applyFont="1" applyFill="1" applyBorder="1" applyAlignment="1">
      <alignment horizontal="center"/>
    </xf>
    <xf numFmtId="49" fontId="21" fillId="2" borderId="5" xfId="0" applyNumberFormat="1" applyFont="1" applyFill="1" applyBorder="1" applyAlignment="1">
      <alignment horizontal="center"/>
    </xf>
    <xf numFmtId="0" fontId="2" fillId="2" borderId="46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49" fontId="45" fillId="0" borderId="0" xfId="0" applyNumberFormat="1" applyFont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/>
    </xf>
    <xf numFmtId="0" fontId="8" fillId="4" borderId="23" xfId="0" applyFont="1" applyFill="1" applyBorder="1"/>
    <xf numFmtId="0" fontId="46" fillId="0" borderId="3" xfId="0" applyFont="1" applyBorder="1" applyAlignment="1"/>
    <xf numFmtId="0" fontId="3" fillId="4" borderId="22" xfId="0" applyFont="1" applyFill="1" applyBorder="1" applyAlignment="1"/>
    <xf numFmtId="49" fontId="31" fillId="7" borderId="85" xfId="0" applyNumberFormat="1" applyFont="1" applyFill="1" applyBorder="1" applyAlignment="1">
      <alignment horizontal="center" vertical="center" wrapText="1"/>
    </xf>
    <xf numFmtId="49" fontId="31" fillId="7" borderId="81" xfId="0" applyNumberFormat="1" applyFont="1" applyFill="1" applyBorder="1" applyAlignment="1">
      <alignment horizontal="center" vertical="center" wrapText="1"/>
    </xf>
    <xf numFmtId="49" fontId="19" fillId="6" borderId="6" xfId="0" applyNumberFormat="1" applyFont="1" applyFill="1" applyBorder="1" applyAlignment="1">
      <alignment horizontal="center"/>
    </xf>
    <xf numFmtId="49" fontId="19" fillId="6" borderId="7" xfId="0" applyNumberFormat="1" applyFont="1" applyFill="1" applyBorder="1" applyAlignment="1">
      <alignment horizontal="center"/>
    </xf>
    <xf numFmtId="0" fontId="19" fillId="6" borderId="27" xfId="0" applyFont="1" applyFill="1" applyBorder="1"/>
    <xf numFmtId="0" fontId="19" fillId="6" borderId="58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19" fillId="6" borderId="47" xfId="0" applyFont="1" applyFill="1" applyBorder="1" applyAlignment="1">
      <alignment horizontal="center"/>
    </xf>
    <xf numFmtId="49" fontId="19" fillId="6" borderId="17" xfId="0" applyNumberFormat="1" applyFont="1" applyFill="1" applyBorder="1" applyAlignment="1">
      <alignment horizontal="center"/>
    </xf>
    <xf numFmtId="49" fontId="19" fillId="6" borderId="0" xfId="0" applyNumberFormat="1" applyFont="1" applyFill="1" applyBorder="1" applyAlignment="1">
      <alignment horizontal="center"/>
    </xf>
    <xf numFmtId="0" fontId="19" fillId="6" borderId="25" xfId="0" applyFont="1" applyFill="1" applyBorder="1"/>
    <xf numFmtId="49" fontId="31" fillId="7" borderId="97" xfId="0" applyNumberFormat="1" applyFont="1" applyFill="1" applyBorder="1" applyAlignment="1">
      <alignment horizontal="center" vertical="center" wrapText="1"/>
    </xf>
    <xf numFmtId="49" fontId="19" fillId="6" borderId="51" xfId="0" applyNumberFormat="1" applyFont="1" applyFill="1" applyBorder="1" applyAlignment="1">
      <alignment horizontal="center"/>
    </xf>
    <xf numFmtId="49" fontId="19" fillId="6" borderId="41" xfId="0" applyNumberFormat="1" applyFont="1" applyFill="1" applyBorder="1" applyAlignment="1">
      <alignment horizontal="center"/>
    </xf>
    <xf numFmtId="0" fontId="19" fillId="6" borderId="42" xfId="0" applyFont="1" applyFill="1" applyBorder="1"/>
    <xf numFmtId="49" fontId="31" fillId="7" borderId="98" xfId="0" applyNumberFormat="1" applyFont="1" applyFill="1" applyBorder="1" applyAlignment="1">
      <alignment horizontal="center" vertical="center" wrapText="1"/>
    </xf>
    <xf numFmtId="49" fontId="31" fillId="7" borderId="82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/>
    <xf numFmtId="164" fontId="29" fillId="3" borderId="10" xfId="1" applyNumberFormat="1" applyFont="1" applyFill="1" applyBorder="1" applyAlignment="1">
      <alignment horizontal="right"/>
    </xf>
    <xf numFmtId="49" fontId="19" fillId="2" borderId="8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19" fillId="13" borderId="4" xfId="0" applyNumberFormat="1" applyFont="1" applyFill="1" applyBorder="1" applyAlignment="1">
      <alignment horizontal="center"/>
    </xf>
    <xf numFmtId="164" fontId="29" fillId="0" borderId="10" xfId="1" applyNumberFormat="1" applyFont="1" applyFill="1" applyBorder="1" applyAlignment="1">
      <alignment horizontal="right"/>
    </xf>
    <xf numFmtId="164" fontId="29" fillId="0" borderId="4" xfId="1" applyNumberFormat="1" applyFont="1" applyFill="1" applyBorder="1" applyAlignment="1">
      <alignment horizontal="right"/>
    </xf>
    <xf numFmtId="49" fontId="50" fillId="6" borderId="54" xfId="0" applyNumberFormat="1" applyFont="1" applyFill="1" applyBorder="1" applyAlignment="1">
      <alignment horizontal="center"/>
    </xf>
    <xf numFmtId="49" fontId="42" fillId="6" borderId="44" xfId="0" applyNumberFormat="1" applyFont="1" applyFill="1" applyBorder="1" applyAlignment="1">
      <alignment horizontal="center"/>
    </xf>
    <xf numFmtId="49" fontId="3" fillId="6" borderId="44" xfId="0" applyNumberFormat="1" applyFont="1" applyFill="1" applyBorder="1" applyAlignment="1">
      <alignment horizontal="center"/>
    </xf>
    <xf numFmtId="0" fontId="3" fillId="6" borderId="21" xfId="0" applyFont="1" applyFill="1" applyBorder="1"/>
    <xf numFmtId="0" fontId="45" fillId="6" borderId="88" xfId="0" applyFont="1" applyFill="1" applyBorder="1" applyAlignment="1">
      <alignment horizontal="center"/>
    </xf>
    <xf numFmtId="0" fontId="45" fillId="6" borderId="21" xfId="0" applyFont="1" applyFill="1" applyBorder="1" applyAlignment="1">
      <alignment horizontal="center"/>
    </xf>
    <xf numFmtId="49" fontId="38" fillId="7" borderId="50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/>
    </xf>
    <xf numFmtId="49" fontId="3" fillId="6" borderId="46" xfId="0" applyNumberFormat="1" applyFont="1" applyFill="1" applyBorder="1" applyAlignment="1">
      <alignment horizontal="center"/>
    </xf>
    <xf numFmtId="0" fontId="3" fillId="6" borderId="46" xfId="0" applyFont="1" applyFill="1" applyBorder="1"/>
    <xf numFmtId="0" fontId="3" fillId="6" borderId="5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right"/>
    </xf>
    <xf numFmtId="0" fontId="3" fillId="6" borderId="46" xfId="0" applyFont="1" applyFill="1" applyBorder="1" applyAlignment="1">
      <alignment horizontal="right"/>
    </xf>
    <xf numFmtId="49" fontId="3" fillId="6" borderId="1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49" fontId="3" fillId="6" borderId="40" xfId="0" applyNumberFormat="1" applyFont="1" applyFill="1" applyBorder="1" applyAlignment="1">
      <alignment horizontal="center"/>
    </xf>
    <xf numFmtId="49" fontId="3" fillId="6" borderId="41" xfId="0" applyNumberFormat="1" applyFont="1" applyFill="1" applyBorder="1" applyAlignment="1">
      <alignment horizontal="center"/>
    </xf>
    <xf numFmtId="0" fontId="8" fillId="4" borderId="96" xfId="0" applyFont="1" applyFill="1" applyBorder="1" applyAlignment="1">
      <alignment horizontal="left" vertical="center"/>
    </xf>
    <xf numFmtId="0" fontId="51" fillId="4" borderId="15" xfId="0" applyFont="1" applyFill="1" applyBorder="1" applyAlignment="1">
      <alignment vertical="center"/>
    </xf>
    <xf numFmtId="0" fontId="3" fillId="4" borderId="15" xfId="0" applyFont="1" applyFill="1" applyBorder="1" applyAlignment="1"/>
    <xf numFmtId="164" fontId="52" fillId="4" borderId="14" xfId="1" applyNumberFormat="1" applyFont="1" applyFill="1" applyBorder="1" applyAlignment="1"/>
    <xf numFmtId="164" fontId="52" fillId="4" borderId="4" xfId="1" applyNumberFormat="1" applyFont="1" applyFill="1" applyBorder="1" applyAlignment="1"/>
    <xf numFmtId="0" fontId="21" fillId="5" borderId="2" xfId="0" applyFont="1" applyFill="1" applyBorder="1" applyAlignment="1">
      <alignment horizontal="center"/>
    </xf>
    <xf numFmtId="0" fontId="21" fillId="5" borderId="0" xfId="0" applyFont="1" applyFill="1" applyBorder="1" applyAlignment="1"/>
    <xf numFmtId="0" fontId="2" fillId="5" borderId="0" xfId="0" applyFont="1" applyFill="1" applyBorder="1" applyAlignment="1"/>
    <xf numFmtId="164" fontId="20" fillId="5" borderId="14" xfId="1" applyNumberFormat="1" applyFont="1" applyFill="1" applyBorder="1" applyAlignment="1"/>
    <xf numFmtId="164" fontId="20" fillId="5" borderId="4" xfId="1" applyNumberFormat="1" applyFont="1" applyFill="1" applyBorder="1" applyAlignment="1"/>
    <xf numFmtId="0" fontId="21" fillId="5" borderId="3" xfId="0" applyFont="1" applyFill="1" applyBorder="1" applyAlignment="1">
      <alignment horizontal="center"/>
    </xf>
    <xf numFmtId="0" fontId="21" fillId="5" borderId="9" xfId="0" applyFont="1" applyFill="1" applyBorder="1" applyAlignment="1"/>
    <xf numFmtId="0" fontId="2" fillId="5" borderId="9" xfId="0" applyFont="1" applyFill="1" applyBorder="1" applyAlignment="1"/>
    <xf numFmtId="0" fontId="8" fillId="5" borderId="9" xfId="0" applyFont="1" applyFill="1" applyBorder="1" applyAlignment="1"/>
    <xf numFmtId="164" fontId="21" fillId="5" borderId="14" xfId="1" applyNumberFormat="1" applyFont="1" applyFill="1" applyBorder="1" applyAlignment="1"/>
    <xf numFmtId="164" fontId="21" fillId="5" borderId="4" xfId="1" applyNumberFormat="1" applyFont="1" applyFill="1" applyBorder="1" applyAlignment="1"/>
    <xf numFmtId="0" fontId="1" fillId="13" borderId="3" xfId="0" applyFont="1" applyFill="1" applyBorder="1" applyAlignment="1">
      <alignment horizontal="center"/>
    </xf>
    <xf numFmtId="49" fontId="53" fillId="13" borderId="10" xfId="0" applyNumberFormat="1" applyFont="1" applyFill="1" applyBorder="1" applyAlignment="1">
      <alignment horizontal="center"/>
    </xf>
    <xf numFmtId="49" fontId="1" fillId="13" borderId="4" xfId="0" applyNumberFormat="1" applyFont="1" applyFill="1" applyBorder="1" applyAlignment="1">
      <alignment horizontal="center"/>
    </xf>
    <xf numFmtId="0" fontId="1" fillId="13" borderId="16" xfId="0" applyFont="1" applyFill="1" applyBorder="1"/>
    <xf numFmtId="164" fontId="54" fillId="13" borderId="14" xfId="1" applyNumberFormat="1" applyFont="1" applyFill="1" applyBorder="1" applyAlignment="1">
      <alignment horizontal="right"/>
    </xf>
    <xf numFmtId="164" fontId="54" fillId="13" borderId="4" xfId="1" applyNumberFormat="1" applyFont="1" applyFill="1" applyBorder="1" applyAlignment="1">
      <alignment horizontal="right"/>
    </xf>
    <xf numFmtId="164" fontId="55" fillId="13" borderId="4" xfId="1" applyNumberFormat="1" applyFont="1" applyFill="1" applyBorder="1" applyAlignment="1">
      <alignment horizontal="right"/>
    </xf>
    <xf numFmtId="49" fontId="53" fillId="13" borderId="16" xfId="0" applyNumberFormat="1" applyFont="1" applyFill="1" applyBorder="1" applyAlignment="1">
      <alignment horizontal="center"/>
    </xf>
    <xf numFmtId="49" fontId="1" fillId="13" borderId="16" xfId="0" applyNumberFormat="1" applyFont="1" applyFill="1" applyBorder="1" applyAlignment="1">
      <alignment horizontal="center"/>
    </xf>
    <xf numFmtId="0" fontId="47" fillId="5" borderId="14" xfId="0" applyFont="1" applyFill="1" applyBorder="1" applyAlignment="1">
      <alignment horizontal="center"/>
    </xf>
    <xf numFmtId="0" fontId="21" fillId="5" borderId="16" xfId="0" applyFont="1" applyFill="1" applyBorder="1" applyAlignment="1"/>
    <xf numFmtId="0" fontId="3" fillId="5" borderId="16" xfId="0" applyFont="1" applyFill="1" applyBorder="1" applyAlignment="1"/>
    <xf numFmtId="0" fontId="21" fillId="0" borderId="14" xfId="0" applyFont="1" applyFill="1" applyBorder="1" applyAlignment="1">
      <alignment horizontal="center"/>
    </xf>
    <xf numFmtId="0" fontId="21" fillId="0" borderId="16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 applyAlignment="1"/>
    <xf numFmtId="164" fontId="21" fillId="0" borderId="14" xfId="1" applyNumberFormat="1" applyFont="1" applyFill="1" applyBorder="1" applyAlignment="1"/>
    <xf numFmtId="164" fontId="21" fillId="0" borderId="4" xfId="1" applyNumberFormat="1" applyFont="1" applyFill="1" applyBorder="1" applyAlignment="1"/>
    <xf numFmtId="0" fontId="47" fillId="5" borderId="2" xfId="0" applyFont="1" applyFill="1" applyBorder="1" applyAlignment="1">
      <alignment horizontal="center"/>
    </xf>
    <xf numFmtId="0" fontId="3" fillId="5" borderId="0" xfId="0" applyFont="1" applyFill="1" applyBorder="1" applyAlignment="1"/>
    <xf numFmtId="164" fontId="47" fillId="5" borderId="14" xfId="1" applyNumberFormat="1" applyFont="1" applyFill="1" applyBorder="1" applyAlignment="1"/>
    <xf numFmtId="164" fontId="47" fillId="5" borderId="4" xfId="1" applyNumberFormat="1" applyFont="1" applyFill="1" applyBorder="1" applyAlignment="1"/>
    <xf numFmtId="0" fontId="47" fillId="5" borderId="3" xfId="0" applyFont="1" applyFill="1" applyBorder="1" applyAlignment="1">
      <alignment horizontal="center"/>
    </xf>
    <xf numFmtId="0" fontId="3" fillId="5" borderId="9" xfId="0" applyFont="1" applyFill="1" applyBorder="1" applyAlignment="1"/>
    <xf numFmtId="0" fontId="51" fillId="5" borderId="9" xfId="0" applyFont="1" applyFill="1" applyBorder="1" applyAlignment="1"/>
    <xf numFmtId="49" fontId="21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49" fontId="48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2" borderId="16" xfId="0" applyFont="1" applyFill="1" applyBorder="1"/>
    <xf numFmtId="164" fontId="57" fillId="0" borderId="14" xfId="1" applyNumberFormat="1" applyFont="1" applyFill="1" applyBorder="1" applyAlignment="1">
      <alignment horizontal="left"/>
    </xf>
    <xf numFmtId="164" fontId="44" fillId="0" borderId="4" xfId="1" applyNumberFormat="1" applyFont="1" applyFill="1" applyBorder="1" applyAlignment="1">
      <alignment horizontal="right"/>
    </xf>
    <xf numFmtId="164" fontId="20" fillId="0" borderId="4" xfId="1" applyNumberFormat="1" applyFont="1" applyFill="1" applyBorder="1" applyAlignment="1">
      <alignment horizontal="right"/>
    </xf>
    <xf numFmtId="49" fontId="56" fillId="13" borderId="8" xfId="0" applyNumberFormat="1" applyFont="1" applyFill="1" applyBorder="1" applyAlignment="1">
      <alignment horizontal="center"/>
    </xf>
    <xf numFmtId="49" fontId="28" fillId="13" borderId="4" xfId="0" applyNumberFormat="1" applyFont="1" applyFill="1" applyBorder="1" applyAlignment="1">
      <alignment horizontal="center"/>
    </xf>
    <xf numFmtId="0" fontId="28" fillId="13" borderId="9" xfId="0" applyFont="1" applyFill="1" applyBorder="1"/>
    <xf numFmtId="164" fontId="55" fillId="13" borderId="14" xfId="1" applyNumberFormat="1" applyFont="1" applyFill="1" applyBorder="1" applyAlignment="1">
      <alignment horizontal="right"/>
    </xf>
    <xf numFmtId="49" fontId="56" fillId="13" borderId="9" xfId="0" applyNumberFormat="1" applyFont="1" applyFill="1" applyBorder="1" applyAlignment="1">
      <alignment horizontal="center"/>
    </xf>
    <xf numFmtId="0" fontId="28" fillId="13" borderId="7" xfId="0" applyFont="1" applyFill="1" applyBorder="1"/>
    <xf numFmtId="0" fontId="21" fillId="5" borderId="14" xfId="0" applyFont="1" applyFill="1" applyBorder="1" applyAlignment="1">
      <alignment horizontal="center"/>
    </xf>
    <xf numFmtId="0" fontId="2" fillId="5" borderId="16" xfId="0" applyFont="1" applyFill="1" applyBorder="1" applyAlignment="1"/>
    <xf numFmtId="0" fontId="3" fillId="0" borderId="3" xfId="0" applyFont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0" fontId="2" fillId="0" borderId="9" xfId="0" applyFont="1" applyFill="1" applyBorder="1"/>
    <xf numFmtId="164" fontId="20" fillId="0" borderId="14" xfId="1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49" fontId="48" fillId="0" borderId="7" xfId="0" applyNumberFormat="1" applyFont="1" applyFill="1" applyBorder="1" applyAlignment="1">
      <alignment horizontal="center"/>
    </xf>
    <xf numFmtId="49" fontId="58" fillId="13" borderId="4" xfId="0" applyNumberFormat="1" applyFont="1" applyFill="1" applyBorder="1" applyAlignment="1">
      <alignment horizontal="center"/>
    </xf>
    <xf numFmtId="0" fontId="28" fillId="13" borderId="16" xfId="0" applyFont="1" applyFill="1" applyBorder="1"/>
    <xf numFmtId="0" fontId="3" fillId="0" borderId="24" xfId="0" applyFont="1" applyBorder="1" applyAlignment="1">
      <alignment horizontal="center"/>
    </xf>
    <xf numFmtId="49" fontId="48" fillId="0" borderId="71" xfId="0" applyNumberFormat="1" applyFont="1" applyFill="1" applyBorder="1" applyAlignment="1">
      <alignment horizontal="center"/>
    </xf>
    <xf numFmtId="49" fontId="58" fillId="13" borderId="13" xfId="0" applyNumberFormat="1" applyFont="1" applyFill="1" applyBorder="1" applyAlignment="1">
      <alignment horizontal="center"/>
    </xf>
    <xf numFmtId="0" fontId="28" fillId="13" borderId="71" xfId="0" applyFont="1" applyFill="1" applyBorder="1"/>
    <xf numFmtId="164" fontId="55" fillId="13" borderId="24" xfId="1" applyNumberFormat="1" applyFont="1" applyFill="1" applyBorder="1" applyAlignment="1">
      <alignment horizontal="right"/>
    </xf>
    <xf numFmtId="164" fontId="55" fillId="13" borderId="13" xfId="1" applyNumberFormat="1" applyFont="1" applyFill="1" applyBorder="1" applyAlignment="1">
      <alignment horizontal="right"/>
    </xf>
    <xf numFmtId="49" fontId="21" fillId="6" borderId="0" xfId="0" applyNumberFormat="1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0" fontId="2" fillId="6" borderId="9" xfId="0" applyFont="1" applyFill="1" applyBorder="1"/>
    <xf numFmtId="49" fontId="8" fillId="7" borderId="50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center"/>
    </xf>
    <xf numFmtId="0" fontId="2" fillId="6" borderId="55" xfId="0" applyFont="1" applyFill="1" applyBorder="1" applyAlignment="1"/>
    <xf numFmtId="0" fontId="2" fillId="6" borderId="16" xfId="0" applyFont="1" applyFill="1" applyBorder="1" applyAlignment="1"/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2" fillId="6" borderId="0" xfId="0" applyFont="1" applyFill="1" applyBorder="1"/>
    <xf numFmtId="0" fontId="2" fillId="6" borderId="40" xfId="0" applyFont="1" applyFill="1" applyBorder="1" applyAlignment="1">
      <alignment horizontal="center"/>
    </xf>
    <xf numFmtId="49" fontId="2" fillId="6" borderId="40" xfId="0" applyNumberFormat="1" applyFont="1" applyFill="1" applyBorder="1" applyAlignment="1">
      <alignment horizontal="center"/>
    </xf>
    <xf numFmtId="49" fontId="2" fillId="6" borderId="41" xfId="0" applyNumberFormat="1" applyFont="1" applyFill="1" applyBorder="1" applyAlignment="1">
      <alignment horizontal="center"/>
    </xf>
    <xf numFmtId="0" fontId="2" fillId="6" borderId="41" xfId="0" applyFont="1" applyFill="1" applyBorder="1"/>
    <xf numFmtId="49" fontId="8" fillId="7" borderId="63" xfId="0" applyNumberFormat="1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vertical="center"/>
    </xf>
    <xf numFmtId="0" fontId="2" fillId="4" borderId="34" xfId="0" applyFont="1" applyFill="1" applyBorder="1" applyAlignment="1"/>
    <xf numFmtId="0" fontId="8" fillId="4" borderId="34" xfId="0" applyFont="1" applyFill="1" applyBorder="1" applyAlignment="1"/>
    <xf numFmtId="44" fontId="21" fillId="4" borderId="48" xfId="1" applyFont="1" applyFill="1" applyBorder="1" applyAlignment="1"/>
    <xf numFmtId="44" fontId="21" fillId="4" borderId="52" xfId="1" applyFont="1" applyFill="1" applyBorder="1" applyAlignment="1"/>
    <xf numFmtId="44" fontId="21" fillId="4" borderId="53" xfId="1" applyFont="1" applyFill="1" applyBorder="1" applyAlignment="1"/>
    <xf numFmtId="44" fontId="21" fillId="4" borderId="37" xfId="1" applyFont="1" applyFill="1" applyBorder="1" applyAlignment="1"/>
    <xf numFmtId="0" fontId="21" fillId="5" borderId="4" xfId="0" applyFont="1" applyFill="1" applyBorder="1" applyAlignment="1">
      <alignment horizontal="center"/>
    </xf>
    <xf numFmtId="44" fontId="21" fillId="5" borderId="39" xfId="1" applyFont="1" applyFill="1" applyBorder="1" applyAlignment="1"/>
    <xf numFmtId="44" fontId="21" fillId="5" borderId="6" xfId="1" applyFont="1" applyFill="1" applyBorder="1" applyAlignment="1"/>
    <xf numFmtId="44" fontId="21" fillId="5" borderId="86" xfId="1" applyFont="1" applyFill="1" applyBorder="1" applyAlignment="1"/>
    <xf numFmtId="44" fontId="21" fillId="5" borderId="80" xfId="1" applyFont="1" applyFill="1" applyBorder="1" applyAlignment="1"/>
    <xf numFmtId="44" fontId="59" fillId="5" borderId="38" xfId="1" applyFont="1" applyFill="1" applyBorder="1" applyAlignment="1"/>
    <xf numFmtId="0" fontId="2" fillId="0" borderId="8" xfId="0" applyFont="1" applyBorder="1" applyAlignment="1">
      <alignment horizontal="center"/>
    </xf>
    <xf numFmtId="49" fontId="21" fillId="3" borderId="11" xfId="0" applyNumberFormat="1" applyFont="1" applyFill="1" applyBorder="1" applyAlignment="1">
      <alignment horizontal="center"/>
    </xf>
    <xf numFmtId="0" fontId="8" fillId="3" borderId="5" xfId="0" applyFont="1" applyFill="1" applyBorder="1"/>
    <xf numFmtId="0" fontId="8" fillId="3" borderId="7" xfId="0" applyFont="1" applyFill="1" applyBorder="1"/>
    <xf numFmtId="44" fontId="20" fillId="3" borderId="39" xfId="1" applyFont="1" applyFill="1" applyBorder="1" applyAlignment="1">
      <alignment horizontal="right"/>
    </xf>
    <xf numFmtId="44" fontId="20" fillId="3" borderId="11" xfId="1" applyFont="1" applyFill="1" applyBorder="1" applyAlignment="1">
      <alignment horizontal="right"/>
    </xf>
    <xf numFmtId="44" fontId="20" fillId="3" borderId="29" xfId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4" fontId="20" fillId="0" borderId="14" xfId="1" applyFont="1" applyFill="1" applyBorder="1" applyAlignment="1">
      <alignment horizontal="right"/>
    </xf>
    <xf numFmtId="44" fontId="20" fillId="0" borderId="6" xfId="1" applyFont="1" applyFill="1" applyBorder="1" applyAlignment="1">
      <alignment horizontal="right"/>
    </xf>
    <xf numFmtId="44" fontId="20" fillId="0" borderId="6" xfId="1" applyFont="1" applyFill="1" applyBorder="1"/>
    <xf numFmtId="44" fontId="20" fillId="0" borderId="11" xfId="1" applyFont="1" applyFill="1" applyBorder="1" applyAlignment="1">
      <alignment horizontal="right"/>
    </xf>
    <xf numFmtId="44" fontId="20" fillId="0" borderId="66" xfId="1" applyFont="1" applyFill="1" applyBorder="1" applyAlignment="1">
      <alignment horizontal="right"/>
    </xf>
    <xf numFmtId="44" fontId="21" fillId="0" borderId="46" xfId="1" applyFont="1" applyFill="1" applyBorder="1" applyAlignment="1">
      <alignment horizontal="right"/>
    </xf>
    <xf numFmtId="44" fontId="60" fillId="2" borderId="29" xfId="1" applyFont="1" applyFill="1" applyBorder="1" applyAlignment="1"/>
    <xf numFmtId="44" fontId="60" fillId="2" borderId="30" xfId="1" applyFont="1" applyFill="1" applyBorder="1" applyAlignment="1"/>
    <xf numFmtId="44" fontId="20" fillId="2" borderId="50" xfId="1" applyFont="1" applyFill="1" applyBorder="1" applyAlignment="1"/>
    <xf numFmtId="44" fontId="20" fillId="2" borderId="30" xfId="1" applyFont="1" applyFill="1" applyBorder="1" applyAlignment="1"/>
    <xf numFmtId="44" fontId="20" fillId="2" borderId="29" xfId="1" applyFont="1" applyFill="1" applyBorder="1" applyAlignment="1"/>
    <xf numFmtId="0" fontId="21" fillId="5" borderId="7" xfId="0" applyFont="1" applyFill="1" applyBorder="1" applyAlignment="1"/>
    <xf numFmtId="44" fontId="21" fillId="5" borderId="55" xfId="1" applyFont="1" applyFill="1" applyBorder="1" applyAlignment="1"/>
    <xf numFmtId="44" fontId="21" fillId="5" borderId="4" xfId="1" applyFont="1" applyFill="1" applyBorder="1" applyAlignment="1"/>
    <xf numFmtId="44" fontId="21" fillId="5" borderId="16" xfId="1" applyFont="1" applyFill="1" applyBorder="1" applyAlignment="1"/>
    <xf numFmtId="44" fontId="21" fillId="5" borderId="30" xfId="1" applyFont="1" applyFill="1" applyBorder="1" applyAlignment="1"/>
    <xf numFmtId="49" fontId="21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44" fontId="20" fillId="0" borderId="73" xfId="1" applyFont="1" applyFill="1" applyBorder="1" applyAlignment="1">
      <alignment horizontal="right"/>
    </xf>
    <xf numFmtId="44" fontId="20" fillId="0" borderId="0" xfId="1" applyFont="1" applyFill="1" applyBorder="1" applyAlignment="1">
      <alignment horizontal="right"/>
    </xf>
    <xf numFmtId="44" fontId="20" fillId="0" borderId="0" xfId="1" applyFont="1" applyFill="1" applyBorder="1"/>
    <xf numFmtId="44" fontId="20" fillId="0" borderId="25" xfId="1" applyFont="1" applyFill="1" applyBorder="1" applyAlignment="1">
      <alignment horizontal="right"/>
    </xf>
    <xf numFmtId="44" fontId="21" fillId="7" borderId="59" xfId="1" applyFont="1" applyFill="1" applyBorder="1" applyAlignment="1"/>
    <xf numFmtId="44" fontId="21" fillId="7" borderId="50" xfId="1" applyFont="1" applyFill="1" applyBorder="1" applyAlignment="1"/>
    <xf numFmtId="44" fontId="21" fillId="5" borderId="66" xfId="1" applyFont="1" applyFill="1" applyBorder="1" applyAlignment="1"/>
    <xf numFmtId="49" fontId="21" fillId="3" borderId="10" xfId="0" applyNumberFormat="1" applyFont="1" applyFill="1" applyBorder="1" applyAlignment="1">
      <alignment horizontal="center"/>
    </xf>
    <xf numFmtId="44" fontId="20" fillId="3" borderId="14" xfId="1" applyFont="1" applyFill="1" applyBorder="1" applyAlignment="1">
      <alignment horizontal="right"/>
    </xf>
    <xf numFmtId="44" fontId="20" fillId="3" borderId="4" xfId="1" applyFont="1" applyFill="1" applyBorder="1" applyAlignment="1">
      <alignment horizontal="right"/>
    </xf>
    <xf numFmtId="44" fontId="20" fillId="3" borderId="4" xfId="1" applyFont="1" applyFill="1" applyBorder="1"/>
    <xf numFmtId="44" fontId="20" fillId="3" borderId="10" xfId="1" applyFont="1" applyFill="1" applyBorder="1" applyAlignment="1">
      <alignment horizontal="right"/>
    </xf>
    <xf numFmtId="44" fontId="20" fillId="3" borderId="26" xfId="1" applyFont="1" applyFill="1" applyBorder="1" applyAlignment="1">
      <alignment horizontal="right"/>
    </xf>
    <xf numFmtId="44" fontId="20" fillId="3" borderId="30" xfId="1" applyFont="1" applyFill="1" applyBorder="1" applyAlignment="1"/>
    <xf numFmtId="0" fontId="2" fillId="0" borderId="1" xfId="0" applyFont="1" applyFill="1" applyBorder="1" applyAlignment="1">
      <alignment horizontal="center"/>
    </xf>
    <xf numFmtId="49" fontId="21" fillId="2" borderId="11" xfId="0" applyNumberFormat="1" applyFont="1" applyFill="1" applyBorder="1" applyAlignment="1">
      <alignment horizontal="center"/>
    </xf>
    <xf numFmtId="0" fontId="8" fillId="2" borderId="17" xfId="0" applyFont="1" applyFill="1" applyBorder="1"/>
    <xf numFmtId="44" fontId="20" fillId="2" borderId="39" xfId="1" applyFont="1" applyFill="1" applyBorder="1" applyAlignment="1">
      <alignment horizontal="right"/>
    </xf>
    <xf numFmtId="44" fontId="20" fillId="2" borderId="11" xfId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71" xfId="0" applyFont="1" applyFill="1" applyBorder="1"/>
    <xf numFmtId="44" fontId="20" fillId="0" borderId="24" xfId="1" applyFont="1" applyFill="1" applyBorder="1" applyAlignment="1">
      <alignment horizontal="right"/>
    </xf>
    <xf numFmtId="44" fontId="20" fillId="0" borderId="13" xfId="1" applyFont="1" applyFill="1" applyBorder="1" applyAlignment="1">
      <alignment horizontal="right"/>
    </xf>
    <xf numFmtId="44" fontId="20" fillId="0" borderId="13" xfId="1" applyFont="1" applyFill="1" applyBorder="1"/>
    <xf numFmtId="44" fontId="20" fillId="0" borderId="12" xfId="1" applyFont="1" applyFill="1" applyBorder="1" applyAlignment="1">
      <alignment horizontal="right"/>
    </xf>
    <xf numFmtId="44" fontId="20" fillId="0" borderId="68" xfId="1" applyFont="1" applyFill="1" applyBorder="1" applyAlignment="1">
      <alignment horizontal="right"/>
    </xf>
    <xf numFmtId="44" fontId="21" fillId="0" borderId="71" xfId="1" applyFont="1" applyFill="1" applyBorder="1" applyAlignment="1">
      <alignment horizontal="right"/>
    </xf>
    <xf numFmtId="44" fontId="20" fillId="2" borderId="33" xfId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  <xf numFmtId="3" fontId="20" fillId="2" borderId="0" xfId="0" applyNumberFormat="1" applyFont="1" applyFill="1" applyBorder="1" applyAlignment="1"/>
    <xf numFmtId="49" fontId="50" fillId="6" borderId="44" xfId="0" applyNumberFormat="1" applyFont="1" applyFill="1" applyBorder="1" applyAlignment="1">
      <alignment horizontal="center"/>
    </xf>
    <xf numFmtId="0" fontId="3" fillId="6" borderId="45" xfId="0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99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5" xfId="0" applyFont="1" applyFill="1" applyBorder="1"/>
    <xf numFmtId="0" fontId="3" fillId="6" borderId="40" xfId="0" applyFont="1" applyFill="1" applyBorder="1" applyAlignment="1">
      <alignment horizontal="center"/>
    </xf>
    <xf numFmtId="0" fontId="3" fillId="6" borderId="42" xfId="0" applyFont="1" applyFill="1" applyBorder="1"/>
    <xf numFmtId="49" fontId="38" fillId="7" borderId="59" xfId="0" applyNumberFormat="1" applyFont="1" applyFill="1" applyBorder="1" applyAlignment="1">
      <alignment horizontal="center" vertical="center" wrapText="1"/>
    </xf>
    <xf numFmtId="0" fontId="45" fillId="5" borderId="4" xfId="0" applyFont="1" applyFill="1" applyBorder="1" applyAlignment="1">
      <alignment horizontal="center"/>
    </xf>
    <xf numFmtId="0" fontId="45" fillId="5" borderId="16" xfId="0" applyFont="1" applyFill="1" applyBorder="1" applyAlignment="1"/>
    <xf numFmtId="0" fontId="19" fillId="5" borderId="16" xfId="0" applyFont="1" applyFill="1" applyBorder="1" applyAlignment="1"/>
    <xf numFmtId="0" fontId="19" fillId="5" borderId="28" xfId="0" applyFont="1" applyFill="1" applyBorder="1" applyAlignment="1"/>
    <xf numFmtId="0" fontId="19" fillId="0" borderId="8" xfId="0" applyFont="1" applyBorder="1" applyAlignment="1">
      <alignment horizontal="center"/>
    </xf>
    <xf numFmtId="49" fontId="45" fillId="3" borderId="10" xfId="0" applyNumberFormat="1" applyFont="1" applyFill="1" applyBorder="1" applyAlignment="1">
      <alignment horizontal="center"/>
    </xf>
    <xf numFmtId="0" fontId="19" fillId="3" borderId="28" xfId="0" applyFont="1" applyFill="1" applyBorder="1"/>
    <xf numFmtId="0" fontId="19" fillId="0" borderId="10" xfId="0" applyFont="1" applyFill="1" applyBorder="1" applyAlignment="1">
      <alignment horizontal="center"/>
    </xf>
    <xf numFmtId="49" fontId="45" fillId="0" borderId="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8" xfId="0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0" fontId="19" fillId="2" borderId="4" xfId="0" applyFont="1" applyFill="1" applyBorder="1"/>
    <xf numFmtId="0" fontId="19" fillId="2" borderId="28" xfId="0" applyFont="1" applyFill="1" applyBorder="1"/>
    <xf numFmtId="0" fontId="19" fillId="13" borderId="31" xfId="0" applyFont="1" applyFill="1" applyBorder="1" applyAlignment="1">
      <alignment horizontal="center"/>
    </xf>
    <xf numFmtId="49" fontId="45" fillId="13" borderId="12" xfId="0" applyNumberFormat="1" applyFont="1" applyFill="1" applyBorder="1" applyAlignment="1">
      <alignment horizontal="center"/>
    </xf>
    <xf numFmtId="0" fontId="19" fillId="13" borderId="13" xfId="0" applyFont="1" applyFill="1" applyBorder="1"/>
    <xf numFmtId="0" fontId="19" fillId="13" borderId="32" xfId="0" applyFont="1" applyFill="1" applyBorder="1"/>
    <xf numFmtId="49" fontId="45" fillId="6" borderId="44" xfId="0" applyNumberFormat="1" applyFont="1" applyFill="1" applyBorder="1" applyAlignment="1">
      <alignment horizontal="center"/>
    </xf>
    <xf numFmtId="0" fontId="19" fillId="6" borderId="45" xfId="0" applyFont="1" applyFill="1" applyBorder="1"/>
    <xf numFmtId="0" fontId="19" fillId="6" borderId="11" xfId="0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49" fontId="19" fillId="6" borderId="46" xfId="0" applyNumberFormat="1" applyFont="1" applyFill="1" applyBorder="1" applyAlignment="1">
      <alignment horizontal="center"/>
    </xf>
    <xf numFmtId="0" fontId="19" fillId="6" borderId="47" xfId="0" applyFont="1" applyFill="1" applyBorder="1"/>
    <xf numFmtId="0" fontId="19" fillId="6" borderId="1" xfId="0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0" fontId="19" fillId="6" borderId="40" xfId="0" applyFont="1" applyFill="1" applyBorder="1" applyAlignment="1">
      <alignment horizontal="center"/>
    </xf>
    <xf numFmtId="49" fontId="19" fillId="6" borderId="40" xfId="0" applyNumberFormat="1" applyFont="1" applyFill="1" applyBorder="1" applyAlignment="1">
      <alignment horizontal="center"/>
    </xf>
    <xf numFmtId="0" fontId="31" fillId="4" borderId="53" xfId="0" applyFont="1" applyFill="1" applyBorder="1" applyAlignment="1">
      <alignment horizontal="left" vertical="center"/>
    </xf>
    <xf numFmtId="0" fontId="31" fillId="4" borderId="34" xfId="0" applyFont="1" applyFill="1" applyBorder="1" applyAlignment="1">
      <alignment vertical="center"/>
    </xf>
    <xf numFmtId="0" fontId="19" fillId="4" borderId="34" xfId="0" applyFont="1" applyFill="1" applyBorder="1" applyAlignment="1"/>
    <xf numFmtId="0" fontId="19" fillId="3" borderId="16" xfId="0" applyFont="1" applyFill="1" applyBorder="1"/>
    <xf numFmtId="0" fontId="19" fillId="0" borderId="10" xfId="0" applyFont="1" applyBorder="1" applyAlignment="1">
      <alignment horizontal="center"/>
    </xf>
    <xf numFmtId="49" fontId="45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/>
    <xf numFmtId="164" fontId="19" fillId="0" borderId="14" xfId="1" applyNumberFormat="1" applyFont="1" applyFill="1" applyBorder="1" applyAlignment="1">
      <alignment horizontal="right"/>
    </xf>
    <xf numFmtId="164" fontId="19" fillId="0" borderId="4" xfId="1" applyNumberFormat="1" applyFont="1" applyFill="1" applyBorder="1" applyAlignment="1">
      <alignment horizontal="right"/>
    </xf>
    <xf numFmtId="0" fontId="19" fillId="0" borderId="16" xfId="0" applyFont="1" applyBorder="1" applyAlignment="1">
      <alignment horizontal="left"/>
    </xf>
    <xf numFmtId="0" fontId="19" fillId="13" borderId="10" xfId="0" applyFont="1" applyFill="1" applyBorder="1" applyAlignment="1">
      <alignment horizontal="center"/>
    </xf>
    <xf numFmtId="0" fontId="19" fillId="13" borderId="16" xfId="0" applyFont="1" applyFill="1" applyBorder="1" applyAlignment="1">
      <alignment horizontal="left"/>
    </xf>
    <xf numFmtId="0" fontId="19" fillId="0" borderId="12" xfId="0" applyFont="1" applyBorder="1" applyAlignment="1">
      <alignment horizontal="center"/>
    </xf>
    <xf numFmtId="49" fontId="45" fillId="0" borderId="23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23" xfId="0" applyFont="1" applyFill="1" applyBorder="1"/>
    <xf numFmtId="164" fontId="19" fillId="0" borderId="24" xfId="1" applyNumberFormat="1" applyFont="1" applyFill="1" applyBorder="1" applyAlignment="1">
      <alignment horizontal="right"/>
    </xf>
    <xf numFmtId="164" fontId="19" fillId="0" borderId="13" xfId="1" applyNumberFormat="1" applyFont="1" applyFill="1" applyBorder="1" applyAlignment="1">
      <alignment horizontal="right"/>
    </xf>
    <xf numFmtId="0" fontId="19" fillId="4" borderId="35" xfId="0" applyFont="1" applyFill="1" applyBorder="1" applyAlignment="1"/>
    <xf numFmtId="164" fontId="45" fillId="4" borderId="52" xfId="1" applyNumberFormat="1" applyFont="1" applyFill="1" applyBorder="1" applyAlignment="1"/>
    <xf numFmtId="0" fontId="31" fillId="3" borderId="28" xfId="0" applyFont="1" applyFill="1" applyBorder="1"/>
    <xf numFmtId="49" fontId="45" fillId="0" borderId="10" xfId="0" applyNumberFormat="1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32" xfId="0" applyFont="1" applyFill="1" applyBorder="1"/>
    <xf numFmtId="164" fontId="29" fillId="0" borderId="12" xfId="1" applyNumberFormat="1" applyFont="1" applyFill="1" applyBorder="1" applyAlignment="1">
      <alignment horizontal="right"/>
    </xf>
    <xf numFmtId="164" fontId="29" fillId="0" borderId="13" xfId="1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0" fontId="19" fillId="6" borderId="89" xfId="0" applyFont="1" applyFill="1" applyBorder="1" applyAlignment="1">
      <alignment horizontal="center"/>
    </xf>
    <xf numFmtId="49" fontId="19" fillId="6" borderId="89" xfId="0" applyNumberFormat="1" applyFont="1" applyFill="1" applyBorder="1" applyAlignment="1">
      <alignment horizontal="center"/>
    </xf>
    <xf numFmtId="0" fontId="19" fillId="6" borderId="56" xfId="0" applyFont="1" applyFill="1" applyBorder="1"/>
    <xf numFmtId="0" fontId="31" fillId="4" borderId="79" xfId="0" applyFont="1" applyFill="1" applyBorder="1" applyAlignment="1">
      <alignment horizontal="left" vertical="center"/>
    </xf>
    <xf numFmtId="0" fontId="31" fillId="4" borderId="41" xfId="0" applyFont="1" applyFill="1" applyBorder="1" applyAlignment="1">
      <alignment vertical="center"/>
    </xf>
    <xf numFmtId="0" fontId="19" fillId="4" borderId="41" xfId="0" applyFont="1" applyFill="1" applyBorder="1" applyAlignment="1"/>
    <xf numFmtId="0" fontId="19" fillId="4" borderId="42" xfId="0" applyFont="1" applyFill="1" applyBorder="1" applyAlignment="1"/>
    <xf numFmtId="49" fontId="45" fillId="3" borderId="1" xfId="0" applyNumberFormat="1" applyFont="1" applyFill="1" applyBorder="1" applyAlignment="1">
      <alignment horizontal="center"/>
    </xf>
    <xf numFmtId="49" fontId="31" fillId="3" borderId="66" xfId="0" applyNumberFormat="1" applyFont="1" applyFill="1" applyBorder="1" applyAlignment="1">
      <alignment horizontal="left"/>
    </xf>
    <xf numFmtId="49" fontId="45" fillId="0" borderId="8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2" borderId="27" xfId="0" applyFont="1" applyFill="1" applyBorder="1"/>
    <xf numFmtId="49" fontId="31" fillId="3" borderId="4" xfId="0" applyNumberFormat="1" applyFont="1" applyFill="1" applyBorder="1" applyAlignment="1">
      <alignment horizontal="left"/>
    </xf>
    <xf numFmtId="0" fontId="19" fillId="2" borderId="26" xfId="0" applyFont="1" applyFill="1" applyBorder="1"/>
    <xf numFmtId="0" fontId="45" fillId="2" borderId="4" xfId="0" applyFont="1" applyFill="1" applyBorder="1" applyAlignment="1">
      <alignment horizontal="center"/>
    </xf>
    <xf numFmtId="0" fontId="45" fillId="2" borderId="4" xfId="0" applyFont="1" applyFill="1" applyBorder="1" applyAlignment="1"/>
    <xf numFmtId="0" fontId="19" fillId="2" borderId="4" xfId="0" applyFont="1" applyFill="1" applyBorder="1" applyAlignment="1"/>
    <xf numFmtId="0" fontId="19" fillId="2" borderId="26" xfId="0" applyFont="1" applyFill="1" applyBorder="1" applyAlignment="1"/>
    <xf numFmtId="0" fontId="45" fillId="14" borderId="4" xfId="0" applyFont="1" applyFill="1" applyBorder="1" applyAlignment="1">
      <alignment horizontal="center"/>
    </xf>
    <xf numFmtId="0" fontId="45" fillId="14" borderId="4" xfId="0" applyFont="1" applyFill="1" applyBorder="1" applyAlignment="1"/>
    <xf numFmtId="0" fontId="19" fillId="14" borderId="4" xfId="0" applyFont="1" applyFill="1" applyBorder="1" applyAlignment="1"/>
    <xf numFmtId="0" fontId="31" fillId="14" borderId="26" xfId="0" applyFont="1" applyFill="1" applyBorder="1" applyAlignment="1"/>
    <xf numFmtId="0" fontId="45" fillId="2" borderId="10" xfId="0" applyFont="1" applyFill="1" applyBorder="1" applyAlignment="1"/>
    <xf numFmtId="0" fontId="45" fillId="2" borderId="13" xfId="0" applyFont="1" applyFill="1" applyBorder="1" applyAlignment="1">
      <alignment horizontal="center"/>
    </xf>
    <xf numFmtId="0" fontId="45" fillId="2" borderId="12" xfId="0" applyFont="1" applyFill="1" applyBorder="1" applyAlignment="1"/>
    <xf numFmtId="0" fontId="19" fillId="2" borderId="13" xfId="0" applyFont="1" applyFill="1" applyBorder="1" applyAlignment="1"/>
    <xf numFmtId="0" fontId="19" fillId="2" borderId="68" xfId="0" applyFont="1" applyFill="1" applyBorder="1" applyAlignment="1"/>
    <xf numFmtId="49" fontId="31" fillId="6" borderId="106" xfId="0" applyNumberFormat="1" applyFont="1" applyFill="1" applyBorder="1" applyAlignment="1">
      <alignment horizontal="center"/>
    </xf>
    <xf numFmtId="49" fontId="19" fillId="6" borderId="106" xfId="0" applyNumberFormat="1" applyFont="1" applyFill="1" applyBorder="1" applyAlignment="1">
      <alignment horizontal="center"/>
    </xf>
    <xf numFmtId="0" fontId="19" fillId="6" borderId="106" xfId="0" applyFont="1" applyFill="1" applyBorder="1"/>
    <xf numFmtId="49" fontId="19" fillId="6" borderId="4" xfId="0" applyNumberFormat="1" applyFont="1" applyFill="1" applyBorder="1" applyAlignment="1">
      <alignment horizontal="center"/>
    </xf>
    <xf numFmtId="0" fontId="19" fillId="6" borderId="4" xfId="0" applyFont="1" applyFill="1" applyBorder="1"/>
    <xf numFmtId="0" fontId="19" fillId="6" borderId="4" xfId="0" applyFont="1" applyFill="1" applyBorder="1" applyAlignment="1">
      <alignment horizontal="center"/>
    </xf>
    <xf numFmtId="0" fontId="19" fillId="6" borderId="26" xfId="0" applyFont="1" applyFill="1" applyBorder="1" applyAlignment="1">
      <alignment horizontal="center"/>
    </xf>
    <xf numFmtId="3" fontId="45" fillId="4" borderId="5" xfId="0" applyNumberFormat="1" applyFont="1" applyFill="1" applyBorder="1" applyAlignment="1"/>
    <xf numFmtId="0" fontId="19" fillId="0" borderId="9" xfId="0" applyFont="1" applyBorder="1" applyAlignment="1">
      <alignment horizontal="center"/>
    </xf>
    <xf numFmtId="49" fontId="45" fillId="3" borderId="4" xfId="0" applyNumberFormat="1" applyFont="1" applyFill="1" applyBorder="1" applyAlignment="1">
      <alignment horizontal="center"/>
    </xf>
    <xf numFmtId="3" fontId="45" fillId="3" borderId="4" xfId="0" applyNumberFormat="1" applyFont="1" applyFill="1" applyBorder="1" applyAlignment="1">
      <alignment horizontal="right"/>
    </xf>
    <xf numFmtId="3" fontId="29" fillId="0" borderId="4" xfId="0" applyNumberFormat="1" applyFont="1" applyFill="1" applyBorder="1" applyAlignment="1">
      <alignment horizontal="right"/>
    </xf>
    <xf numFmtId="49" fontId="45" fillId="0" borderId="13" xfId="0" applyNumberFormat="1" applyFont="1" applyFill="1" applyBorder="1" applyAlignment="1">
      <alignment horizontal="center"/>
    </xf>
    <xf numFmtId="0" fontId="2" fillId="14" borderId="0" xfId="0" applyFont="1" applyFill="1"/>
    <xf numFmtId="49" fontId="3" fillId="6" borderId="6" xfId="0" applyNumberFormat="1" applyFont="1" applyFill="1" applyBorder="1" applyAlignment="1">
      <alignment horizontal="center"/>
    </xf>
    <xf numFmtId="0" fontId="3" fillId="6" borderId="26" xfId="0" applyFont="1" applyFill="1" applyBorder="1"/>
    <xf numFmtId="49" fontId="3" fillId="6" borderId="17" xfId="0" applyNumberFormat="1" applyFont="1" applyFill="1" applyBorder="1" applyAlignment="1">
      <alignment horizontal="center"/>
    </xf>
    <xf numFmtId="49" fontId="3" fillId="6" borderId="51" xfId="0" applyNumberFormat="1" applyFont="1" applyFill="1" applyBorder="1" applyAlignment="1">
      <alignment horizontal="center"/>
    </xf>
    <xf numFmtId="0" fontId="8" fillId="4" borderId="79" xfId="0" applyFont="1" applyFill="1" applyBorder="1" applyAlignment="1">
      <alignment horizontal="left" vertical="center"/>
    </xf>
    <xf numFmtId="0" fontId="51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45" fillId="5" borderId="4" xfId="0" applyFont="1" applyFill="1" applyBorder="1" applyAlignment="1"/>
    <xf numFmtId="0" fontId="19" fillId="5" borderId="4" xfId="0" applyFont="1" applyFill="1" applyBorder="1" applyAlignment="1"/>
    <xf numFmtId="0" fontId="19" fillId="5" borderId="7" xfId="0" applyFont="1" applyFill="1" applyBorder="1" applyAlignment="1"/>
    <xf numFmtId="0" fontId="19" fillId="2" borderId="7" xfId="0" applyFont="1" applyFill="1" applyBorder="1"/>
    <xf numFmtId="49" fontId="45" fillId="13" borderId="4" xfId="0" applyNumberFormat="1" applyFont="1" applyFill="1" applyBorder="1" applyAlignment="1">
      <alignment horizontal="center"/>
    </xf>
    <xf numFmtId="0" fontId="19" fillId="13" borderId="7" xfId="0" applyFont="1" applyFill="1" applyBorder="1"/>
    <xf numFmtId="0" fontId="31" fillId="5" borderId="4" xfId="0" applyFont="1" applyFill="1" applyBorder="1" applyAlignment="1"/>
    <xf numFmtId="0" fontId="31" fillId="5" borderId="7" xfId="0" applyFont="1" applyFill="1" applyBorder="1" applyAlignment="1"/>
    <xf numFmtId="0" fontId="19" fillId="0" borderId="4" xfId="0" applyFont="1" applyFill="1" applyBorder="1" applyAlignment="1">
      <alignment horizontal="center"/>
    </xf>
    <xf numFmtId="0" fontId="19" fillId="0" borderId="7" xfId="0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67" xfId="0" applyFont="1" applyFill="1" applyBorder="1"/>
    <xf numFmtId="0" fontId="19" fillId="6" borderId="6" xfId="0" applyFont="1" applyFill="1" applyBorder="1" applyAlignment="1">
      <alignment horizontal="center"/>
    </xf>
    <xf numFmtId="0" fontId="19" fillId="6" borderId="6" xfId="0" applyFont="1" applyFill="1" applyBorder="1"/>
    <xf numFmtId="0" fontId="19" fillId="4" borderId="106" xfId="0" applyFont="1" applyFill="1" applyBorder="1" applyAlignment="1"/>
    <xf numFmtId="3" fontId="19" fillId="4" borderId="106" xfId="0" applyNumberFormat="1" applyFont="1" applyFill="1" applyBorder="1" applyAlignment="1"/>
    <xf numFmtId="164" fontId="19" fillId="4" borderId="106" xfId="1" applyNumberFormat="1" applyFont="1" applyFill="1" applyBorder="1" applyAlignment="1"/>
    <xf numFmtId="3" fontId="31" fillId="5" borderId="4" xfId="0" applyNumberFormat="1" applyFont="1" applyFill="1" applyBorder="1" applyAlignment="1"/>
    <xf numFmtId="164" fontId="31" fillId="5" borderId="4" xfId="1" applyNumberFormat="1" applyFont="1" applyFill="1" applyBorder="1" applyAlignment="1"/>
    <xf numFmtId="164" fontId="31" fillId="5" borderId="30" xfId="1" applyNumberFormat="1" applyFont="1" applyFill="1" applyBorder="1" applyAlignment="1"/>
    <xf numFmtId="164" fontId="31" fillId="5" borderId="28" xfId="1" applyNumberFormat="1" applyFont="1" applyFill="1" applyBorder="1" applyAlignment="1"/>
    <xf numFmtId="49" fontId="19" fillId="3" borderId="4" xfId="0" applyNumberFormat="1" applyFont="1" applyFill="1" applyBorder="1" applyAlignment="1">
      <alignment horizontal="left"/>
    </xf>
    <xf numFmtId="0" fontId="19" fillId="3" borderId="4" xfId="0" applyFont="1" applyFill="1" applyBorder="1"/>
    <xf numFmtId="3" fontId="19" fillId="3" borderId="4" xfId="0" applyNumberFormat="1" applyFont="1" applyFill="1" applyBorder="1" applyAlignment="1">
      <alignment horizontal="right"/>
    </xf>
    <xf numFmtId="164" fontId="19" fillId="3" borderId="4" xfId="1" applyNumberFormat="1" applyFont="1" applyFill="1" applyBorder="1" applyAlignment="1">
      <alignment horizontal="right"/>
    </xf>
    <xf numFmtId="164" fontId="19" fillId="3" borderId="30" xfId="1" applyNumberFormat="1" applyFont="1" applyFill="1" applyBorder="1" applyAlignment="1">
      <alignment horizontal="right"/>
    </xf>
    <xf numFmtId="164" fontId="19" fillId="3" borderId="28" xfId="1" applyNumberFormat="1" applyFont="1" applyFill="1" applyBorder="1" applyAlignment="1">
      <alignment horizontal="right"/>
    </xf>
    <xf numFmtId="164" fontId="19" fillId="0" borderId="4" xfId="1" applyNumberFormat="1" applyFont="1" applyFill="1" applyBorder="1"/>
    <xf numFmtId="164" fontId="19" fillId="0" borderId="26" xfId="1" applyNumberFormat="1" applyFont="1" applyFill="1" applyBorder="1" applyAlignment="1">
      <alignment horizontal="right"/>
    </xf>
    <xf numFmtId="0" fontId="19" fillId="0" borderId="4" xfId="0" applyFont="1" applyFill="1" applyBorder="1"/>
    <xf numFmtId="49" fontId="19" fillId="17" borderId="4" xfId="0" applyNumberFormat="1" applyFont="1" applyFill="1" applyBorder="1" applyAlignment="1">
      <alignment horizontal="center"/>
    </xf>
    <xf numFmtId="49" fontId="31" fillId="17" borderId="4" xfId="0" applyNumberFormat="1" applyFont="1" applyFill="1" applyBorder="1" applyAlignment="1">
      <alignment horizontal="center"/>
    </xf>
    <xf numFmtId="164" fontId="19" fillId="0" borderId="13" xfId="1" applyNumberFormat="1" applyFont="1" applyFill="1" applyBorder="1"/>
    <xf numFmtId="164" fontId="19" fillId="0" borderId="68" xfId="1" applyNumberFormat="1" applyFont="1" applyFill="1" applyBorder="1" applyAlignment="1">
      <alignment horizontal="right"/>
    </xf>
    <xf numFmtId="49" fontId="45" fillId="3" borderId="0" xfId="0" applyNumberFormat="1" applyFont="1" applyFill="1" applyBorder="1" applyAlignment="1">
      <alignment horizontal="center"/>
    </xf>
    <xf numFmtId="49" fontId="31" fillId="3" borderId="0" xfId="0" applyNumberFormat="1" applyFont="1" applyFill="1" applyBorder="1" applyAlignment="1">
      <alignment horizontal="center"/>
    </xf>
    <xf numFmtId="0" fontId="31" fillId="3" borderId="27" xfId="0" applyFont="1" applyFill="1" applyBorder="1"/>
    <xf numFmtId="0" fontId="45" fillId="3" borderId="28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49" fontId="19" fillId="3" borderId="11" xfId="0" applyNumberFormat="1" applyFont="1" applyFill="1" applyBorder="1" applyAlignment="1">
      <alignment horizontal="center"/>
    </xf>
    <xf numFmtId="0" fontId="19" fillId="3" borderId="66" xfId="0" applyFont="1" applyFill="1" applyBorder="1"/>
    <xf numFmtId="0" fontId="19" fillId="3" borderId="99" xfId="0" applyFont="1" applyFill="1" applyBorder="1" applyAlignment="1">
      <alignment horizontal="center"/>
    </xf>
    <xf numFmtId="0" fontId="19" fillId="3" borderId="46" xfId="0" applyFont="1" applyFill="1" applyBorder="1" applyAlignment="1">
      <alignment horizontal="center"/>
    </xf>
    <xf numFmtId="0" fontId="19" fillId="3" borderId="47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49" fontId="19" fillId="3" borderId="0" xfId="0" applyNumberFormat="1" applyFont="1" applyFill="1" applyBorder="1" applyAlignment="1">
      <alignment horizontal="center"/>
    </xf>
    <xf numFmtId="0" fontId="19" fillId="3" borderId="62" xfId="0" applyFont="1" applyFill="1" applyBorder="1"/>
    <xf numFmtId="0" fontId="19" fillId="3" borderId="107" xfId="0" applyFont="1" applyFill="1" applyBorder="1" applyAlignment="1">
      <alignment horizontal="center" vertical="center"/>
    </xf>
    <xf numFmtId="0" fontId="19" fillId="3" borderId="59" xfId="0" applyFont="1" applyFill="1" applyBorder="1"/>
    <xf numFmtId="0" fontId="19" fillId="3" borderId="42" xfId="0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/>
    </xf>
    <xf numFmtId="49" fontId="19" fillId="10" borderId="7" xfId="0" applyNumberFormat="1" applyFont="1" applyFill="1" applyBorder="1" applyAlignment="1">
      <alignment horizontal="center" vertical="center"/>
    </xf>
    <xf numFmtId="0" fontId="31" fillId="10" borderId="3" xfId="0" applyFont="1" applyFill="1" applyBorder="1" applyAlignment="1">
      <alignment horizontal="center" vertical="center"/>
    </xf>
    <xf numFmtId="164" fontId="31" fillId="10" borderId="5" xfId="1" applyNumberFormat="1" applyFont="1" applyFill="1" applyBorder="1" applyAlignment="1">
      <alignment horizontal="right" vertical="center"/>
    </xf>
    <xf numFmtId="164" fontId="31" fillId="10" borderId="30" xfId="1" applyNumberFormat="1" applyFont="1" applyFill="1" applyBorder="1" applyAlignment="1">
      <alignment horizontal="right" vertical="center"/>
    </xf>
    <xf numFmtId="0" fontId="31" fillId="4" borderId="4" xfId="0" applyFont="1" applyFill="1" applyBorder="1" applyAlignment="1">
      <alignment horizontal="left" vertical="center"/>
    </xf>
    <xf numFmtId="0" fontId="31" fillId="4" borderId="7" xfId="0" applyFont="1" applyFill="1" applyBorder="1" applyAlignment="1">
      <alignment vertical="center"/>
    </xf>
    <xf numFmtId="0" fontId="19" fillId="4" borderId="14" xfId="0" applyFont="1" applyFill="1" applyBorder="1" applyAlignment="1"/>
    <xf numFmtId="164" fontId="31" fillId="4" borderId="4" xfId="1" applyNumberFormat="1" applyFont="1" applyFill="1" applyBorder="1" applyAlignment="1"/>
    <xf numFmtId="164" fontId="31" fillId="4" borderId="30" xfId="1" applyNumberFormat="1" applyFont="1" applyFill="1" applyBorder="1" applyAlignment="1"/>
    <xf numFmtId="0" fontId="45" fillId="8" borderId="7" xfId="0" applyFont="1" applyFill="1" applyBorder="1" applyAlignment="1"/>
    <xf numFmtId="0" fontId="19" fillId="8" borderId="14" xfId="0" applyFont="1" applyFill="1" applyBorder="1" applyAlignment="1"/>
    <xf numFmtId="164" fontId="31" fillId="8" borderId="4" xfId="1" applyNumberFormat="1" applyFont="1" applyFill="1" applyBorder="1" applyAlignment="1"/>
    <xf numFmtId="164" fontId="31" fillId="8" borderId="30" xfId="1" applyNumberFormat="1" applyFont="1" applyFill="1" applyBorder="1" applyAlignment="1">
      <alignment horizontal="right" vertical="center"/>
    </xf>
    <xf numFmtId="164" fontId="31" fillId="8" borderId="30" xfId="1" applyNumberFormat="1" applyFont="1" applyFill="1" applyBorder="1" applyAlignment="1"/>
    <xf numFmtId="49" fontId="45" fillId="3" borderId="7" xfId="0" applyNumberFormat="1" applyFont="1" applyFill="1" applyBorder="1" applyAlignment="1">
      <alignment horizontal="center"/>
    </xf>
    <xf numFmtId="0" fontId="19" fillId="3" borderId="14" xfId="0" applyFont="1" applyFill="1" applyBorder="1"/>
    <xf numFmtId="164" fontId="31" fillId="3" borderId="4" xfId="1" applyNumberFormat="1" applyFont="1" applyFill="1" applyBorder="1" applyAlignment="1">
      <alignment horizontal="right"/>
    </xf>
    <xf numFmtId="164" fontId="31" fillId="3" borderId="30" xfId="1" applyNumberFormat="1" applyFont="1" applyFill="1" applyBorder="1" applyAlignment="1">
      <alignment horizontal="right"/>
    </xf>
    <xf numFmtId="49" fontId="45" fillId="16" borderId="7" xfId="0" applyNumberFormat="1" applyFont="1" applyFill="1" applyBorder="1" applyAlignment="1">
      <alignment horizontal="center"/>
    </xf>
    <xf numFmtId="0" fontId="31" fillId="16" borderId="14" xfId="0" applyFont="1" applyFill="1" applyBorder="1"/>
    <xf numFmtId="164" fontId="19" fillId="16" borderId="4" xfId="1" applyNumberFormat="1" applyFont="1" applyFill="1" applyBorder="1" applyAlignment="1">
      <alignment horizontal="right"/>
    </xf>
    <xf numFmtId="164" fontId="19" fillId="16" borderId="30" xfId="1" applyNumberFormat="1" applyFont="1" applyFill="1" applyBorder="1" applyAlignment="1">
      <alignment horizontal="right"/>
    </xf>
    <xf numFmtId="49" fontId="45" fillId="0" borderId="7" xfId="0" applyNumberFormat="1" applyFont="1" applyFill="1" applyBorder="1" applyAlignment="1">
      <alignment horizontal="center"/>
    </xf>
    <xf numFmtId="0" fontId="19" fillId="0" borderId="14" xfId="0" applyFont="1" applyFill="1" applyBorder="1"/>
    <xf numFmtId="164" fontId="19" fillId="0" borderId="30" xfId="1" applyNumberFormat="1" applyFont="1" applyFill="1" applyBorder="1" applyAlignment="1">
      <alignment horizontal="right" vertical="center"/>
    </xf>
    <xf numFmtId="164" fontId="19" fillId="0" borderId="30" xfId="1" applyNumberFormat="1" applyFont="1" applyFill="1" applyBorder="1"/>
    <xf numFmtId="164" fontId="19" fillId="16" borderId="4" xfId="1" applyNumberFormat="1" applyFont="1" applyFill="1" applyBorder="1"/>
    <xf numFmtId="164" fontId="19" fillId="16" borderId="30" xfId="1" applyNumberFormat="1" applyFont="1" applyFill="1" applyBorder="1"/>
    <xf numFmtId="49" fontId="45" fillId="13" borderId="67" xfId="0" applyNumberFormat="1" applyFont="1" applyFill="1" applyBorder="1" applyAlignment="1">
      <alignment horizontal="center"/>
    </xf>
    <xf numFmtId="0" fontId="19" fillId="13" borderId="24" xfId="0" applyFont="1" applyFill="1" applyBorder="1"/>
    <xf numFmtId="164" fontId="19" fillId="13" borderId="13" xfId="1" applyNumberFormat="1" applyFont="1" applyFill="1" applyBorder="1" applyAlignment="1">
      <alignment horizontal="right"/>
    </xf>
    <xf numFmtId="164" fontId="19" fillId="13" borderId="13" xfId="1" applyNumberFormat="1" applyFont="1" applyFill="1" applyBorder="1"/>
    <xf numFmtId="164" fontId="19" fillId="13" borderId="33" xfId="1" applyNumberFormat="1" applyFont="1" applyFill="1" applyBorder="1" applyAlignment="1">
      <alignment horizontal="right" vertical="center"/>
    </xf>
    <xf numFmtId="164" fontId="19" fillId="13" borderId="33" xfId="1" applyNumberFormat="1" applyFont="1" applyFill="1" applyBorder="1"/>
    <xf numFmtId="0" fontId="19" fillId="13" borderId="0" xfId="0" applyFont="1" applyFill="1" applyBorder="1"/>
    <xf numFmtId="4" fontId="31" fillId="13" borderId="0" xfId="0" applyNumberFormat="1" applyFont="1" applyFill="1" applyBorder="1" applyAlignment="1">
      <alignment horizontal="right"/>
    </xf>
    <xf numFmtId="3" fontId="19" fillId="13" borderId="0" xfId="0" applyNumberFormat="1" applyFont="1" applyFill="1" applyBorder="1" applyAlignment="1">
      <alignment horizontal="right"/>
    </xf>
    <xf numFmtId="3" fontId="19" fillId="13" borderId="0" xfId="0" applyNumberFormat="1" applyFont="1" applyFill="1" applyBorder="1"/>
    <xf numFmtId="3" fontId="19" fillId="13" borderId="0" xfId="0" applyNumberFormat="1" applyFont="1" applyFill="1" applyBorder="1" applyAlignment="1">
      <alignment horizontal="right" vertical="center"/>
    </xf>
    <xf numFmtId="49" fontId="62" fillId="0" borderId="0" xfId="0" applyNumberFormat="1" applyFont="1" applyBorder="1" applyAlignment="1">
      <alignment horizontal="center" vertical="center"/>
    </xf>
    <xf numFmtId="3" fontId="51" fillId="6" borderId="60" xfId="0" applyNumberFormat="1" applyFont="1" applyFill="1" applyBorder="1" applyAlignment="1">
      <alignment horizontal="center"/>
    </xf>
    <xf numFmtId="3" fontId="31" fillId="7" borderId="60" xfId="0" applyNumberFormat="1" applyFont="1" applyFill="1" applyBorder="1" applyAlignment="1">
      <alignment horizontal="center"/>
    </xf>
    <xf numFmtId="0" fontId="51" fillId="6" borderId="65" xfId="0" applyFont="1" applyFill="1" applyBorder="1" applyAlignment="1">
      <alignment horizontal="center"/>
    </xf>
    <xf numFmtId="0" fontId="31" fillId="7" borderId="65" xfId="0" applyFont="1" applyFill="1" applyBorder="1" applyAlignment="1">
      <alignment horizontal="center"/>
    </xf>
    <xf numFmtId="0" fontId="19" fillId="6" borderId="0" xfId="0" applyFont="1" applyFill="1" applyBorder="1"/>
    <xf numFmtId="0" fontId="19" fillId="6" borderId="1" xfId="0" applyFont="1" applyFill="1" applyBorder="1"/>
    <xf numFmtId="49" fontId="51" fillId="6" borderId="65" xfId="0" applyNumberFormat="1" applyFont="1" applyFill="1" applyBorder="1" applyAlignment="1">
      <alignment horizontal="center"/>
    </xf>
    <xf numFmtId="49" fontId="31" fillId="7" borderId="65" xfId="0" applyNumberFormat="1" applyFont="1" applyFill="1" applyBorder="1" applyAlignment="1">
      <alignment horizontal="center"/>
    </xf>
    <xf numFmtId="0" fontId="19" fillId="2" borderId="2" xfId="0" applyFont="1" applyFill="1" applyBorder="1" applyAlignment="1"/>
    <xf numFmtId="49" fontId="45" fillId="2" borderId="8" xfId="0" applyNumberFormat="1" applyFont="1" applyFill="1" applyBorder="1" applyAlignment="1">
      <alignment horizontal="center"/>
    </xf>
    <xf numFmtId="49" fontId="45" fillId="2" borderId="5" xfId="0" applyNumberFormat="1" applyFont="1" applyFill="1" applyBorder="1" applyAlignment="1">
      <alignment horizontal="center"/>
    </xf>
    <xf numFmtId="0" fontId="19" fillId="2" borderId="9" xfId="0" applyFont="1" applyFill="1" applyBorder="1"/>
    <xf numFmtId="0" fontId="19" fillId="2" borderId="8" xfId="0" applyFont="1" applyFill="1" applyBorder="1"/>
    <xf numFmtId="3" fontId="19" fillId="2" borderId="61" xfId="0" applyNumberFormat="1" applyFont="1" applyFill="1" applyBorder="1" applyAlignment="1">
      <alignment horizontal="right"/>
    </xf>
    <xf numFmtId="0" fontId="19" fillId="0" borderId="3" xfId="0" applyFont="1" applyFill="1" applyBorder="1" applyAlignment="1"/>
    <xf numFmtId="49" fontId="29" fillId="2" borderId="5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29" fillId="2" borderId="8" xfId="0" applyNumberFormat="1" applyFont="1" applyFill="1" applyBorder="1" applyAlignment="1">
      <alignment horizontal="center"/>
    </xf>
    <xf numFmtId="0" fontId="19" fillId="0" borderId="9" xfId="0" applyFont="1" applyFill="1" applyBorder="1"/>
    <xf numFmtId="0" fontId="19" fillId="0" borderId="8" xfId="0" applyFont="1" applyBorder="1"/>
    <xf numFmtId="0" fontId="3" fillId="0" borderId="39" xfId="0" applyFont="1" applyBorder="1" applyAlignment="1"/>
    <xf numFmtId="0" fontId="3" fillId="0" borderId="3" xfId="0" applyFont="1" applyFill="1" applyBorder="1" applyAlignment="1"/>
    <xf numFmtId="0" fontId="31" fillId="4" borderId="13" xfId="0" applyFont="1" applyFill="1" applyBorder="1"/>
    <xf numFmtId="0" fontId="45" fillId="2" borderId="75" xfId="0" applyFont="1" applyFill="1" applyBorder="1" applyAlignment="1">
      <alignment vertical="center"/>
    </xf>
    <xf numFmtId="0" fontId="45" fillId="7" borderId="51" xfId="0" applyFont="1" applyFill="1" applyBorder="1"/>
    <xf numFmtId="0" fontId="45" fillId="11" borderId="77" xfId="0" applyFont="1" applyFill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18" fillId="0" borderId="0" xfId="0" applyFont="1"/>
    <xf numFmtId="0" fontId="46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3" fontId="51" fillId="7" borderId="56" xfId="0" applyNumberFormat="1" applyFont="1" applyFill="1" applyBorder="1" applyAlignment="1">
      <alignment horizontal="center"/>
    </xf>
    <xf numFmtId="0" fontId="51" fillId="7" borderId="25" xfId="0" applyFont="1" applyFill="1" applyBorder="1" applyAlignment="1">
      <alignment horizontal="center"/>
    </xf>
    <xf numFmtId="49" fontId="8" fillId="7" borderId="50" xfId="0" applyNumberFormat="1" applyFont="1" applyFill="1" applyBorder="1" applyAlignment="1">
      <alignment horizontal="center"/>
    </xf>
    <xf numFmtId="49" fontId="8" fillId="7" borderId="25" xfId="0" applyNumberFormat="1" applyFont="1" applyFill="1" applyBorder="1" applyAlignment="1">
      <alignment horizontal="center"/>
    </xf>
    <xf numFmtId="0" fontId="19" fillId="0" borderId="73" xfId="0" applyFont="1" applyBorder="1"/>
    <xf numFmtId="0" fontId="31" fillId="8" borderId="5" xfId="0" applyFont="1" applyFill="1" applyBorder="1"/>
    <xf numFmtId="0" fontId="31" fillId="8" borderId="4" xfId="0" applyFont="1" applyFill="1" applyBorder="1"/>
    <xf numFmtId="0" fontId="29" fillId="0" borderId="4" xfId="0" applyFont="1" applyFill="1" applyBorder="1" applyAlignment="1"/>
    <xf numFmtId="0" fontId="45" fillId="2" borderId="5" xfId="0" applyFont="1" applyFill="1" applyBorder="1" applyAlignment="1">
      <alignment vertical="center"/>
    </xf>
    <xf numFmtId="0" fontId="29" fillId="0" borderId="4" xfId="0" applyFont="1" applyFill="1" applyBorder="1"/>
    <xf numFmtId="0" fontId="31" fillId="10" borderId="4" xfId="0" applyFont="1" applyFill="1" applyBorder="1"/>
    <xf numFmtId="0" fontId="31" fillId="10" borderId="17" xfId="0" applyFont="1" applyFill="1" applyBorder="1"/>
    <xf numFmtId="0" fontId="19" fillId="0" borderId="5" xfId="0" applyFont="1" applyFill="1" applyBorder="1"/>
    <xf numFmtId="49" fontId="13" fillId="19" borderId="5" xfId="0" applyNumberFormat="1" applyFont="1" applyFill="1" applyBorder="1" applyAlignment="1">
      <alignment horizontal="center"/>
    </xf>
    <xf numFmtId="49" fontId="15" fillId="19" borderId="4" xfId="0" applyNumberFormat="1" applyFont="1" applyFill="1" applyBorder="1" applyAlignment="1">
      <alignment horizontal="center"/>
    </xf>
    <xf numFmtId="49" fontId="15" fillId="19" borderId="8" xfId="0" applyNumberFormat="1" applyFont="1" applyFill="1" applyBorder="1" applyAlignment="1">
      <alignment horizontal="center"/>
    </xf>
    <xf numFmtId="49" fontId="15" fillId="19" borderId="9" xfId="0" applyNumberFormat="1" applyFont="1" applyFill="1" applyBorder="1" applyAlignment="1">
      <alignment horizontal="center"/>
    </xf>
    <xf numFmtId="49" fontId="14" fillId="19" borderId="8" xfId="0" applyNumberFormat="1" applyFont="1" applyFill="1" applyBorder="1" applyAlignment="1">
      <alignment horizontal="center"/>
    </xf>
    <xf numFmtId="49" fontId="16" fillId="19" borderId="5" xfId="0" applyNumberFormat="1" applyFont="1" applyFill="1" applyBorder="1" applyAlignment="1">
      <alignment horizontal="center"/>
    </xf>
    <xf numFmtId="49" fontId="7" fillId="19" borderId="8" xfId="0" applyNumberFormat="1" applyFont="1" applyFill="1" applyBorder="1" applyAlignment="1">
      <alignment horizontal="center"/>
    </xf>
    <xf numFmtId="49" fontId="7" fillId="19" borderId="9" xfId="0" applyNumberFormat="1" applyFont="1" applyFill="1" applyBorder="1" applyAlignment="1">
      <alignment horizontal="center"/>
    </xf>
    <xf numFmtId="49" fontId="16" fillId="19" borderId="10" xfId="0" applyNumberFormat="1" applyFont="1" applyFill="1" applyBorder="1" applyAlignment="1">
      <alignment horizontal="center"/>
    </xf>
    <xf numFmtId="49" fontId="7" fillId="19" borderId="4" xfId="0" applyNumberFormat="1" applyFont="1" applyFill="1" applyBorder="1" applyAlignment="1">
      <alignment horizontal="center"/>
    </xf>
    <xf numFmtId="49" fontId="7" fillId="19" borderId="16" xfId="0" applyNumberFormat="1" applyFont="1" applyFill="1" applyBorder="1" applyAlignment="1">
      <alignment horizontal="center"/>
    </xf>
    <xf numFmtId="49" fontId="14" fillId="19" borderId="4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13" fillId="16" borderId="8" xfId="0" applyNumberFormat="1" applyFont="1" applyFill="1" applyBorder="1" applyAlignment="1">
      <alignment horizontal="center"/>
    </xf>
    <xf numFmtId="49" fontId="13" fillId="19" borderId="8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25" fillId="12" borderId="8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49" fontId="13" fillId="19" borderId="1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16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9" fontId="21" fillId="2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2" xfId="0" applyFont="1" applyBorder="1" applyAlignment="1">
      <alignment horizontal="center"/>
    </xf>
    <xf numFmtId="0" fontId="19" fillId="19" borderId="4" xfId="0" applyFont="1" applyFill="1" applyBorder="1" applyAlignment="1">
      <alignment horizontal="center"/>
    </xf>
    <xf numFmtId="0" fontId="19" fillId="19" borderId="55" xfId="0" applyFont="1" applyFill="1" applyBorder="1" applyAlignment="1">
      <alignment horizontal="center"/>
    </xf>
    <xf numFmtId="0" fontId="19" fillId="19" borderId="3" xfId="0" applyFont="1" applyFill="1" applyBorder="1" applyAlignment="1">
      <alignment horizontal="center"/>
    </xf>
    <xf numFmtId="0" fontId="19" fillId="19" borderId="9" xfId="0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3" fontId="31" fillId="5" borderId="109" xfId="0" applyNumberFormat="1" applyFont="1" applyFill="1" applyBorder="1" applyAlignment="1">
      <alignment horizontal="right"/>
    </xf>
    <xf numFmtId="3" fontId="19" fillId="2" borderId="72" xfId="0" applyNumberFormat="1" applyFont="1" applyFill="1" applyBorder="1" applyAlignment="1">
      <alignment horizontal="right"/>
    </xf>
    <xf numFmtId="3" fontId="31" fillId="4" borderId="63" xfId="0" applyNumberFormat="1" applyFont="1" applyFill="1" applyBorder="1" applyAlignment="1"/>
    <xf numFmtId="49" fontId="45" fillId="5" borderId="20" xfId="0" applyNumberFormat="1" applyFont="1" applyFill="1" applyBorder="1" applyAlignment="1">
      <alignment horizontal="center"/>
    </xf>
    <xf numFmtId="49" fontId="45" fillId="5" borderId="110" xfId="0" applyNumberFormat="1" applyFont="1" applyFill="1" applyBorder="1" applyAlignment="1">
      <alignment horizontal="center"/>
    </xf>
    <xf numFmtId="49" fontId="45" fillId="5" borderId="106" xfId="0" applyNumberFormat="1" applyFont="1" applyFill="1" applyBorder="1" applyAlignment="1">
      <alignment horizontal="center"/>
    </xf>
    <xf numFmtId="49" fontId="19" fillId="5" borderId="110" xfId="0" applyNumberFormat="1" applyFont="1" applyFill="1" applyBorder="1" applyAlignment="1">
      <alignment horizontal="center"/>
    </xf>
    <xf numFmtId="0" fontId="31" fillId="5" borderId="21" xfId="0" applyFont="1" applyFill="1" applyBorder="1"/>
    <xf numFmtId="0" fontId="19" fillId="5" borderId="110" xfId="0" applyFont="1" applyFill="1" applyBorder="1"/>
    <xf numFmtId="3" fontId="31" fillId="5" borderId="92" xfId="0" applyNumberFormat="1" applyFont="1" applyFill="1" applyBorder="1" applyAlignment="1"/>
    <xf numFmtId="3" fontId="31" fillId="5" borderId="107" xfId="0" applyNumberFormat="1" applyFont="1" applyFill="1" applyBorder="1" applyAlignment="1">
      <alignment horizontal="right"/>
    </xf>
    <xf numFmtId="0" fontId="19" fillId="4" borderId="22" xfId="0" applyFont="1" applyFill="1" applyBorder="1" applyAlignment="1"/>
    <xf numFmtId="49" fontId="19" fillId="4" borderId="13" xfId="0" applyNumberFormat="1" applyFont="1" applyFill="1" applyBorder="1" applyAlignment="1">
      <alignment horizontal="center"/>
    </xf>
    <xf numFmtId="49" fontId="19" fillId="4" borderId="31" xfId="0" applyNumberFormat="1" applyFont="1" applyFill="1" applyBorder="1" applyAlignment="1">
      <alignment horizontal="center"/>
    </xf>
    <xf numFmtId="0" fontId="8" fillId="4" borderId="31" xfId="0" applyFont="1" applyFill="1" applyBorder="1"/>
    <xf numFmtId="3" fontId="31" fillId="4" borderId="111" xfId="0" applyNumberFormat="1" applyFont="1" applyFill="1" applyBorder="1" applyAlignment="1"/>
    <xf numFmtId="3" fontId="31" fillId="4" borderId="70" xfId="0" applyNumberFormat="1" applyFont="1" applyFill="1" applyBorder="1" applyAlignment="1"/>
    <xf numFmtId="0" fontId="19" fillId="13" borderId="73" xfId="0" applyFont="1" applyFill="1" applyBorder="1"/>
    <xf numFmtId="0" fontId="31" fillId="8" borderId="14" xfId="0" applyFont="1" applyFill="1" applyBorder="1"/>
    <xf numFmtId="0" fontId="31" fillId="10" borderId="14" xfId="0" applyFont="1" applyFill="1" applyBorder="1"/>
    <xf numFmtId="0" fontId="19" fillId="13" borderId="14" xfId="0" applyFont="1" applyFill="1" applyBorder="1"/>
    <xf numFmtId="0" fontId="45" fillId="7" borderId="14" xfId="0" applyFont="1" applyFill="1" applyBorder="1"/>
    <xf numFmtId="0" fontId="45" fillId="11" borderId="24" xfId="0" applyFont="1" applyFill="1" applyBorder="1" applyAlignment="1">
      <alignment vertical="center"/>
    </xf>
    <xf numFmtId="49" fontId="2" fillId="6" borderId="5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3" fontId="51" fillId="6" borderId="54" xfId="0" applyNumberFormat="1" applyFont="1" applyFill="1" applyBorder="1" applyAlignment="1">
      <alignment horizontal="center"/>
    </xf>
    <xf numFmtId="0" fontId="51" fillId="6" borderId="73" xfId="0" applyFont="1" applyFill="1" applyBorder="1" applyAlignment="1">
      <alignment horizontal="center"/>
    </xf>
    <xf numFmtId="49" fontId="8" fillId="6" borderId="73" xfId="0" applyNumberFormat="1" applyFont="1" applyFill="1" applyBorder="1" applyAlignment="1">
      <alignment horizontal="center"/>
    </xf>
    <xf numFmtId="3" fontId="51" fillId="7" borderId="62" xfId="0" applyNumberFormat="1" applyFont="1" applyFill="1" applyBorder="1" applyAlignment="1">
      <alignment horizontal="center"/>
    </xf>
    <xf numFmtId="0" fontId="51" fillId="7" borderId="50" xfId="0" applyFont="1" applyFill="1" applyBorder="1" applyAlignment="1">
      <alignment horizontal="center"/>
    </xf>
    <xf numFmtId="49" fontId="8" fillId="7" borderId="63" xfId="0" applyNumberFormat="1" applyFont="1" applyFill="1" applyBorder="1" applyAlignment="1">
      <alignment horizontal="center"/>
    </xf>
    <xf numFmtId="49" fontId="8" fillId="6" borderId="74" xfId="0" applyNumberFormat="1" applyFont="1" applyFill="1" applyBorder="1" applyAlignment="1">
      <alignment horizontal="center"/>
    </xf>
    <xf numFmtId="49" fontId="8" fillId="7" borderId="108" xfId="0" applyNumberFormat="1" applyFont="1" applyFill="1" applyBorder="1" applyAlignment="1">
      <alignment horizontal="center"/>
    </xf>
    <xf numFmtId="6" fontId="31" fillId="8" borderId="61" xfId="1" applyNumberFormat="1" applyFont="1" applyFill="1" applyBorder="1" applyAlignment="1">
      <alignment horizontal="right"/>
    </xf>
    <xf numFmtId="6" fontId="19" fillId="0" borderId="26" xfId="1" applyNumberFormat="1" applyFont="1" applyFill="1" applyBorder="1" applyAlignment="1">
      <alignment horizontal="right"/>
    </xf>
    <xf numFmtId="6" fontId="45" fillId="2" borderId="61" xfId="1" applyNumberFormat="1" applyFont="1" applyFill="1" applyBorder="1" applyAlignment="1">
      <alignment horizontal="right" vertical="center"/>
    </xf>
    <xf numFmtId="6" fontId="31" fillId="0" borderId="66" xfId="1" applyNumberFormat="1" applyFont="1" applyFill="1" applyBorder="1" applyAlignment="1">
      <alignment horizontal="right"/>
    </xf>
    <xf numFmtId="6" fontId="19" fillId="0" borderId="66" xfId="1" applyNumberFormat="1" applyFont="1" applyFill="1" applyBorder="1" applyAlignment="1">
      <alignment horizontal="right"/>
    </xf>
    <xf numFmtId="6" fontId="31" fillId="10" borderId="26" xfId="1" applyNumberFormat="1" applyFont="1" applyFill="1" applyBorder="1" applyAlignment="1">
      <alignment horizontal="right"/>
    </xf>
    <xf numFmtId="6" fontId="45" fillId="2" borderId="76" xfId="1" applyNumberFormat="1" applyFont="1" applyFill="1" applyBorder="1" applyAlignment="1">
      <alignment horizontal="right" vertical="center"/>
    </xf>
    <xf numFmtId="6" fontId="31" fillId="7" borderId="69" xfId="1" applyNumberFormat="1" applyFont="1" applyFill="1" applyBorder="1" applyAlignment="1">
      <alignment horizontal="right"/>
    </xf>
    <xf numFmtId="6" fontId="19" fillId="0" borderId="61" xfId="1" applyNumberFormat="1" applyFont="1" applyFill="1" applyBorder="1" applyAlignment="1">
      <alignment horizontal="right"/>
    </xf>
    <xf numFmtId="6" fontId="31" fillId="0" borderId="61" xfId="1" applyNumberFormat="1" applyFont="1" applyFill="1" applyBorder="1" applyAlignment="1">
      <alignment horizontal="right"/>
    </xf>
    <xf numFmtId="6" fontId="45" fillId="11" borderId="78" xfId="1" applyNumberFormat="1" applyFont="1" applyFill="1" applyBorder="1" applyAlignment="1">
      <alignment horizontal="right" vertical="center"/>
    </xf>
    <xf numFmtId="0" fontId="31" fillId="2" borderId="5" xfId="0" applyFont="1" applyFill="1" applyBorder="1"/>
    <xf numFmtId="0" fontId="19" fillId="2" borderId="58" xfId="0" applyFont="1" applyFill="1" applyBorder="1"/>
    <xf numFmtId="0" fontId="31" fillId="2" borderId="4" xfId="0" applyFont="1" applyFill="1" applyBorder="1"/>
    <xf numFmtId="0" fontId="19" fillId="4" borderId="67" xfId="0" applyFont="1" applyFill="1" applyBorder="1"/>
    <xf numFmtId="0" fontId="2" fillId="20" borderId="0" xfId="0" applyFont="1" applyFill="1"/>
    <xf numFmtId="44" fontId="31" fillId="10" borderId="5" xfId="1" applyNumberFormat="1" applyFont="1" applyFill="1" applyBorder="1" applyAlignment="1">
      <alignment horizontal="right" vertical="center"/>
    </xf>
    <xf numFmtId="44" fontId="31" fillId="4" borderId="4" xfId="1" applyNumberFormat="1" applyFont="1" applyFill="1" applyBorder="1" applyAlignment="1"/>
    <xf numFmtId="44" fontId="31" fillId="8" borderId="4" xfId="1" applyNumberFormat="1" applyFont="1" applyFill="1" applyBorder="1" applyAlignment="1"/>
    <xf numFmtId="44" fontId="19" fillId="3" borderId="4" xfId="1" applyNumberFormat="1" applyFont="1" applyFill="1" applyBorder="1" applyAlignment="1">
      <alignment horizontal="right"/>
    </xf>
    <xf numFmtId="44" fontId="19" fillId="16" borderId="4" xfId="1" applyNumberFormat="1" applyFont="1" applyFill="1" applyBorder="1" applyAlignment="1">
      <alignment horizontal="right"/>
    </xf>
    <xf numFmtId="44" fontId="19" fillId="0" borderId="4" xfId="1" applyNumberFormat="1" applyFont="1" applyFill="1" applyBorder="1" applyAlignment="1">
      <alignment horizontal="right"/>
    </xf>
    <xf numFmtId="44" fontId="19" fillId="16" borderId="4" xfId="1" applyNumberFormat="1" applyFont="1" applyFill="1" applyBorder="1"/>
    <xf numFmtId="44" fontId="31" fillId="13" borderId="13" xfId="1" applyNumberFormat="1" applyFont="1" applyFill="1" applyBorder="1" applyAlignment="1">
      <alignment horizontal="right"/>
    </xf>
    <xf numFmtId="44" fontId="31" fillId="10" borderId="61" xfId="1" applyNumberFormat="1" applyFont="1" applyFill="1" applyBorder="1" applyAlignment="1">
      <alignment horizontal="right" vertical="center"/>
    </xf>
    <xf numFmtId="44" fontId="31" fillId="4" borderId="26" xfId="1" applyNumberFormat="1" applyFont="1" applyFill="1" applyBorder="1" applyAlignment="1"/>
    <xf numFmtId="44" fontId="31" fillId="8" borderId="26" xfId="1" applyNumberFormat="1" applyFont="1" applyFill="1" applyBorder="1" applyAlignment="1"/>
    <xf numFmtId="44" fontId="31" fillId="3" borderId="26" xfId="1" applyNumberFormat="1" applyFont="1" applyFill="1" applyBorder="1" applyAlignment="1">
      <alignment horizontal="right"/>
    </xf>
    <xf numFmtId="44" fontId="19" fillId="16" borderId="26" xfId="1" applyNumberFormat="1" applyFont="1" applyFill="1" applyBorder="1"/>
    <xf numFmtId="44" fontId="19" fillId="0" borderId="26" xfId="1" applyNumberFormat="1" applyFont="1" applyFill="1" applyBorder="1" applyAlignment="1">
      <alignment horizontal="right"/>
    </xf>
    <xf numFmtId="44" fontId="19" fillId="13" borderId="68" xfId="1" applyNumberFormat="1" applyFont="1" applyFill="1" applyBorder="1" applyAlignment="1">
      <alignment horizontal="right"/>
    </xf>
    <xf numFmtId="44" fontId="19" fillId="13" borderId="0" xfId="0" applyNumberFormat="1" applyFont="1" applyFill="1" applyBorder="1" applyAlignment="1">
      <alignment horizontal="right"/>
    </xf>
    <xf numFmtId="44" fontId="2" fillId="0" borderId="0" xfId="0" applyNumberFormat="1" applyFont="1"/>
    <xf numFmtId="0" fontId="31" fillId="13" borderId="14" xfId="0" applyFont="1" applyFill="1" applyBorder="1"/>
    <xf numFmtId="0" fontId="31" fillId="13" borderId="5" xfId="0" applyFont="1" applyFill="1" applyBorder="1"/>
    <xf numFmtId="6" fontId="31" fillId="13" borderId="61" xfId="1" applyNumberFormat="1" applyFont="1" applyFill="1" applyBorder="1" applyAlignment="1">
      <alignment horizontal="right"/>
    </xf>
    <xf numFmtId="0" fontId="45" fillId="13" borderId="39" xfId="0" applyFont="1" applyFill="1" applyBorder="1"/>
    <xf numFmtId="0" fontId="31" fillId="13" borderId="73" xfId="0" applyFont="1" applyFill="1" applyBorder="1"/>
    <xf numFmtId="0" fontId="31" fillId="13" borderId="20" xfId="0" applyFont="1" applyFill="1" applyBorder="1"/>
    <xf numFmtId="0" fontId="45" fillId="13" borderId="24" xfId="0" applyFont="1" applyFill="1" applyBorder="1"/>
    <xf numFmtId="0" fontId="31" fillId="13" borderId="74" xfId="0" applyFont="1" applyFill="1" applyBorder="1"/>
    <xf numFmtId="0" fontId="31" fillId="13" borderId="92" xfId="0" applyFont="1" applyFill="1" applyBorder="1"/>
    <xf numFmtId="0" fontId="31" fillId="13" borderId="7" xfId="0" applyFont="1" applyFill="1" applyBorder="1"/>
    <xf numFmtId="0" fontId="31" fillId="13" borderId="58" xfId="0" applyFont="1" applyFill="1" applyBorder="1"/>
    <xf numFmtId="0" fontId="45" fillId="13" borderId="67" xfId="0" applyFont="1" applyFill="1" applyBorder="1" applyAlignment="1">
      <alignment horizontal="right"/>
    </xf>
    <xf numFmtId="0" fontId="45" fillId="13" borderId="79" xfId="0" applyFont="1" applyFill="1" applyBorder="1"/>
    <xf numFmtId="0" fontId="31" fillId="13" borderId="67" xfId="0" applyFont="1" applyFill="1" applyBorder="1" applyAlignment="1">
      <alignment horizontal="right"/>
    </xf>
    <xf numFmtId="0" fontId="31" fillId="13" borderId="58" xfId="0" applyFont="1" applyFill="1" applyBorder="1" applyAlignment="1">
      <alignment horizontal="right"/>
    </xf>
    <xf numFmtId="6" fontId="31" fillId="13" borderId="109" xfId="1" applyNumberFormat="1" applyFont="1" applyFill="1" applyBorder="1" applyAlignment="1">
      <alignment horizontal="right"/>
    </xf>
    <xf numFmtId="6" fontId="31" fillId="13" borderId="33" xfId="1" applyNumberFormat="1" applyFont="1" applyFill="1" applyBorder="1" applyAlignment="1">
      <alignment horizontal="right"/>
    </xf>
    <xf numFmtId="6" fontId="31" fillId="13" borderId="50" xfId="1" applyNumberFormat="1" applyFont="1" applyFill="1" applyBorder="1" applyAlignment="1">
      <alignment horizontal="right"/>
    </xf>
    <xf numFmtId="6" fontId="31" fillId="21" borderId="33" xfId="1" applyNumberFormat="1" applyFont="1" applyFill="1" applyBorder="1" applyAlignment="1">
      <alignment horizontal="right"/>
    </xf>
    <xf numFmtId="0" fontId="2" fillId="0" borderId="50" xfId="0" applyFont="1" applyBorder="1"/>
    <xf numFmtId="6" fontId="31" fillId="13" borderId="88" xfId="1" applyNumberFormat="1" applyFont="1" applyFill="1" applyBorder="1" applyAlignment="1">
      <alignment horizontal="right"/>
    </xf>
    <xf numFmtId="6" fontId="31" fillId="13" borderId="87" xfId="1" applyNumberFormat="1" applyFont="1" applyFill="1" applyBorder="1" applyAlignment="1">
      <alignment horizontal="right"/>
    </xf>
    <xf numFmtId="6" fontId="31" fillId="13" borderId="105" xfId="1" applyNumberFormat="1" applyFont="1" applyFill="1" applyBorder="1" applyAlignment="1">
      <alignment horizontal="right"/>
    </xf>
    <xf numFmtId="164" fontId="31" fillId="13" borderId="87" xfId="1" applyNumberFormat="1" applyFont="1" applyFill="1" applyBorder="1" applyAlignment="1">
      <alignment horizontal="right"/>
    </xf>
    <xf numFmtId="0" fontId="2" fillId="0" borderId="73" xfId="0" applyFont="1" applyBorder="1"/>
    <xf numFmtId="0" fontId="2" fillId="0" borderId="25" xfId="0" applyFont="1" applyBorder="1"/>
    <xf numFmtId="0" fontId="45" fillId="13" borderId="2" xfId="0" applyFont="1" applyFill="1" applyBorder="1"/>
    <xf numFmtId="0" fontId="31" fillId="21" borderId="67" xfId="0" applyFont="1" applyFill="1" applyBorder="1" applyAlignment="1">
      <alignment horizontal="right"/>
    </xf>
    <xf numFmtId="6" fontId="31" fillId="13" borderId="73" xfId="1" applyNumberFormat="1" applyFont="1" applyFill="1" applyBorder="1" applyAlignment="1">
      <alignment horizontal="right"/>
    </xf>
    <xf numFmtId="6" fontId="31" fillId="21" borderId="105" xfId="1" applyNumberFormat="1" applyFont="1" applyFill="1" applyBorder="1" applyAlignment="1">
      <alignment horizontal="right"/>
    </xf>
    <xf numFmtId="6" fontId="31" fillId="13" borderId="45" xfId="1" applyNumberFormat="1" applyFont="1" applyFill="1" applyBorder="1" applyAlignment="1">
      <alignment horizontal="right"/>
    </xf>
    <xf numFmtId="6" fontId="31" fillId="13" borderId="28" xfId="1" applyNumberFormat="1" applyFont="1" applyFill="1" applyBorder="1" applyAlignment="1">
      <alignment horizontal="right"/>
    </xf>
    <xf numFmtId="6" fontId="31" fillId="13" borderId="32" xfId="1" applyNumberFormat="1" applyFont="1" applyFill="1" applyBorder="1" applyAlignment="1">
      <alignment horizontal="right"/>
    </xf>
    <xf numFmtId="6" fontId="31" fillId="13" borderId="25" xfId="1" applyNumberFormat="1" applyFont="1" applyFill="1" applyBorder="1" applyAlignment="1">
      <alignment horizontal="right"/>
    </xf>
    <xf numFmtId="6" fontId="31" fillId="21" borderId="32" xfId="1" applyNumberFormat="1" applyFont="1" applyFill="1" applyBorder="1" applyAlignment="1">
      <alignment horizontal="right"/>
    </xf>
    <xf numFmtId="6" fontId="31" fillId="13" borderId="30" xfId="1" applyNumberFormat="1" applyFont="1" applyFill="1" applyBorder="1" applyAlignment="1">
      <alignment horizontal="right"/>
    </xf>
    <xf numFmtId="4" fontId="0" fillId="0" borderId="0" xfId="0" applyNumberFormat="1"/>
    <xf numFmtId="6" fontId="19" fillId="21" borderId="26" xfId="1" applyNumberFormat="1" applyFont="1" applyFill="1" applyBorder="1" applyAlignment="1">
      <alignment horizontal="right"/>
    </xf>
    <xf numFmtId="164" fontId="2" fillId="0" borderId="0" xfId="0" applyNumberFormat="1" applyFont="1"/>
    <xf numFmtId="6" fontId="2" fillId="0" borderId="0" xfId="0" applyNumberFormat="1" applyFont="1"/>
    <xf numFmtId="0" fontId="19" fillId="6" borderId="6" xfId="0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40" fillId="7" borderId="83" xfId="0" applyNumberFormat="1" applyFont="1" applyFill="1" applyBorder="1" applyAlignment="1">
      <alignment horizontal="center"/>
    </xf>
    <xf numFmtId="49" fontId="40" fillId="7" borderId="84" xfId="0" applyNumberFormat="1" applyFont="1" applyFill="1" applyBorder="1" applyAlignment="1">
      <alignment horizontal="center"/>
    </xf>
    <xf numFmtId="0" fontId="40" fillId="6" borderId="55" xfId="0" applyFont="1" applyFill="1" applyBorder="1" applyAlignment="1">
      <alignment horizontal="center"/>
    </xf>
    <xf numFmtId="49" fontId="66" fillId="6" borderId="16" xfId="0" applyNumberFormat="1" applyFont="1" applyFill="1" applyBorder="1" applyAlignment="1">
      <alignment horizontal="center"/>
    </xf>
    <xf numFmtId="49" fontId="40" fillId="6" borderId="16" xfId="0" applyNumberFormat="1" applyFont="1" applyFill="1" applyBorder="1" applyAlignment="1">
      <alignment horizontal="center"/>
    </xf>
    <xf numFmtId="0" fontId="40" fillId="6" borderId="28" xfId="0" applyFont="1" applyFill="1" applyBorder="1" applyAlignment="1"/>
    <xf numFmtId="49" fontId="66" fillId="7" borderId="85" xfId="0" applyNumberFormat="1" applyFont="1" applyFill="1" applyBorder="1" applyAlignment="1">
      <alignment horizontal="center" vertical="center" wrapText="1"/>
    </xf>
    <xf numFmtId="49" fontId="66" fillId="7" borderId="81" xfId="0" applyNumberFormat="1" applyFont="1" applyFill="1" applyBorder="1" applyAlignment="1">
      <alignment horizontal="center" vertical="center" wrapText="1"/>
    </xf>
    <xf numFmtId="0" fontId="40" fillId="6" borderId="39" xfId="0" applyFont="1" applyFill="1" applyBorder="1" applyAlignment="1">
      <alignment horizontal="center"/>
    </xf>
    <xf numFmtId="0" fontId="40" fillId="6" borderId="2" xfId="0" applyFont="1" applyFill="1" applyBorder="1" applyAlignment="1">
      <alignment horizontal="center"/>
    </xf>
    <xf numFmtId="0" fontId="40" fillId="6" borderId="49" xfId="0" applyFont="1" applyFill="1" applyBorder="1" applyAlignment="1">
      <alignment horizontal="center"/>
    </xf>
    <xf numFmtId="0" fontId="40" fillId="18" borderId="95" xfId="0" applyFont="1" applyFill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0" xfId="0" applyFont="1"/>
    <xf numFmtId="0" fontId="40" fillId="0" borderId="0" xfId="0" applyFont="1" applyFill="1" applyBorder="1" applyAlignment="1"/>
    <xf numFmtId="0" fontId="40" fillId="0" borderId="0" xfId="0" applyFont="1" applyAlignment="1">
      <alignment horizontal="center"/>
    </xf>
    <xf numFmtId="0" fontId="67" fillId="0" borderId="0" xfId="0" applyFont="1" applyFill="1"/>
    <xf numFmtId="0" fontId="40" fillId="0" borderId="0" xfId="0" applyFont="1" applyFill="1"/>
    <xf numFmtId="49" fontId="19" fillId="6" borderId="40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49" fontId="45" fillId="0" borderId="6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0" fontId="19" fillId="2" borderId="6" xfId="0" applyFont="1" applyFill="1" applyBorder="1"/>
    <xf numFmtId="3" fontId="29" fillId="0" borderId="6" xfId="0" applyNumberFormat="1" applyFont="1" applyFill="1" applyBorder="1" applyAlignment="1">
      <alignment horizontal="right"/>
    </xf>
    <xf numFmtId="3" fontId="45" fillId="0" borderId="4" xfId="0" applyNumberFormat="1" applyFont="1" applyFill="1" applyBorder="1" applyAlignment="1">
      <alignment horizontal="right"/>
    </xf>
    <xf numFmtId="165" fontId="45" fillId="4" borderId="40" xfId="1" applyNumberFormat="1" applyFont="1" applyFill="1" applyBorder="1" applyAlignment="1"/>
    <xf numFmtId="165" fontId="45" fillId="4" borderId="51" xfId="1" applyNumberFormat="1" applyFont="1" applyFill="1" applyBorder="1" applyAlignment="1"/>
    <xf numFmtId="165" fontId="45" fillId="4" borderId="69" xfId="1" applyNumberFormat="1" applyFont="1" applyFill="1" applyBorder="1" applyAlignment="1"/>
    <xf numFmtId="165" fontId="45" fillId="4" borderId="93" xfId="1" applyNumberFormat="1" applyFont="1" applyFill="1" applyBorder="1" applyAlignment="1"/>
    <xf numFmtId="165" fontId="45" fillId="4" borderId="59" xfId="1" applyNumberFormat="1" applyFont="1" applyFill="1" applyBorder="1" applyAlignment="1"/>
    <xf numFmtId="165" fontId="45" fillId="3" borderId="8" xfId="1" applyNumberFormat="1" applyFont="1" applyFill="1" applyBorder="1" applyAlignment="1">
      <alignment horizontal="right"/>
    </xf>
    <xf numFmtId="165" fontId="45" fillId="3" borderId="5" xfId="1" applyNumberFormat="1" applyFont="1" applyFill="1" applyBorder="1" applyAlignment="1">
      <alignment horizontal="right"/>
    </xf>
    <xf numFmtId="165" fontId="45" fillId="3" borderId="61" xfId="1" applyNumberFormat="1" applyFont="1" applyFill="1" applyBorder="1" applyAlignment="1">
      <alignment horizontal="right"/>
    </xf>
    <xf numFmtId="165" fontId="45" fillId="3" borderId="87" xfId="1" applyNumberFormat="1" applyFont="1" applyFill="1" applyBorder="1" applyAlignment="1">
      <alignment horizontal="right"/>
    </xf>
    <xf numFmtId="165" fontId="45" fillId="3" borderId="72" xfId="1" applyNumberFormat="1" applyFont="1" applyFill="1" applyBorder="1" applyAlignment="1">
      <alignment horizontal="right"/>
    </xf>
    <xf numFmtId="165" fontId="29" fillId="0" borderId="10" xfId="1" applyNumberFormat="1" applyFont="1" applyFill="1" applyBorder="1" applyAlignment="1">
      <alignment horizontal="right"/>
    </xf>
    <xf numFmtId="165" fontId="29" fillId="0" borderId="4" xfId="1" applyNumberFormat="1" applyFont="1" applyFill="1" applyBorder="1" applyAlignment="1">
      <alignment horizontal="right"/>
    </xf>
    <xf numFmtId="165" fontId="29" fillId="0" borderId="4" xfId="1" applyNumberFormat="1" applyFont="1" applyFill="1" applyBorder="1"/>
    <xf numFmtId="165" fontId="45" fillId="0" borderId="26" xfId="1" applyNumberFormat="1" applyFont="1" applyFill="1" applyBorder="1" applyAlignment="1">
      <alignment horizontal="right"/>
    </xf>
    <xf numFmtId="165" fontId="29" fillId="0" borderId="55" xfId="1" applyNumberFormat="1" applyFont="1" applyFill="1" applyBorder="1"/>
    <xf numFmtId="165" fontId="29" fillId="0" borderId="30" xfId="1" applyNumberFormat="1" applyFont="1" applyFill="1" applyBorder="1"/>
    <xf numFmtId="165" fontId="29" fillId="2" borderId="55" xfId="1" applyNumberFormat="1" applyFont="1" applyFill="1" applyBorder="1"/>
    <xf numFmtId="165" fontId="29" fillId="2" borderId="30" xfId="1" applyNumberFormat="1" applyFont="1" applyFill="1" applyBorder="1"/>
    <xf numFmtId="165" fontId="45" fillId="5" borderId="10" xfId="1" applyNumberFormat="1" applyFont="1" applyFill="1" applyBorder="1" applyAlignment="1"/>
    <xf numFmtId="165" fontId="45" fillId="5" borderId="4" xfId="1" applyNumberFormat="1" applyFont="1" applyFill="1" applyBorder="1" applyAlignment="1"/>
    <xf numFmtId="165" fontId="45" fillId="5" borderId="26" xfId="1" applyNumberFormat="1" applyFont="1" applyFill="1" applyBorder="1" applyAlignment="1"/>
    <xf numFmtId="165" fontId="45" fillId="5" borderId="55" xfId="1" applyNumberFormat="1" applyFont="1" applyFill="1" applyBorder="1" applyAlignment="1"/>
    <xf numFmtId="165" fontId="45" fillId="5" borderId="30" xfId="1" applyNumberFormat="1" applyFont="1" applyFill="1" applyBorder="1" applyAlignment="1"/>
    <xf numFmtId="165" fontId="45" fillId="3" borderId="10" xfId="1" applyNumberFormat="1" applyFont="1" applyFill="1" applyBorder="1" applyAlignment="1">
      <alignment horizontal="right"/>
    </xf>
    <xf numFmtId="165" fontId="45" fillId="3" borderId="4" xfId="1" applyNumberFormat="1" applyFont="1" applyFill="1" applyBorder="1" applyAlignment="1">
      <alignment horizontal="right"/>
    </xf>
    <xf numFmtId="165" fontId="45" fillId="3" borderId="26" xfId="1" applyNumberFormat="1" applyFont="1" applyFill="1" applyBorder="1" applyAlignment="1">
      <alignment horizontal="right"/>
    </xf>
    <xf numFmtId="165" fontId="45" fillId="3" borderId="55" xfId="1" applyNumberFormat="1" applyFont="1" applyFill="1" applyBorder="1" applyAlignment="1">
      <alignment horizontal="right"/>
    </xf>
    <xf numFmtId="165" fontId="45" fillId="3" borderId="30" xfId="1" applyNumberFormat="1" applyFont="1" applyFill="1" applyBorder="1" applyAlignment="1">
      <alignment horizontal="right"/>
    </xf>
    <xf numFmtId="165" fontId="45" fillId="2" borderId="10" xfId="1" applyNumberFormat="1" applyFont="1" applyFill="1" applyBorder="1" applyAlignment="1"/>
    <xf numFmtId="165" fontId="45" fillId="2" borderId="4" xfId="1" applyNumberFormat="1" applyFont="1" applyFill="1" applyBorder="1" applyAlignment="1"/>
    <xf numFmtId="165" fontId="19" fillId="2" borderId="4" xfId="1" applyNumberFormat="1" applyFont="1" applyFill="1" applyBorder="1" applyAlignment="1"/>
    <xf numFmtId="165" fontId="45" fillId="2" borderId="26" xfId="1" applyNumberFormat="1" applyFont="1" applyFill="1" applyBorder="1" applyAlignment="1"/>
    <xf numFmtId="165" fontId="29" fillId="2" borderId="55" xfId="1" applyNumberFormat="1" applyFont="1" applyFill="1" applyBorder="1" applyAlignment="1"/>
    <xf numFmtId="165" fontId="29" fillId="2" borderId="30" xfId="1" applyNumberFormat="1" applyFont="1" applyFill="1" applyBorder="1" applyAlignment="1"/>
    <xf numFmtId="165" fontId="45" fillId="14" borderId="10" xfId="1" applyNumberFormat="1" applyFont="1" applyFill="1" applyBorder="1" applyAlignment="1"/>
    <xf numFmtId="165" fontId="45" fillId="14" borderId="4" xfId="1" applyNumberFormat="1" applyFont="1" applyFill="1" applyBorder="1" applyAlignment="1"/>
    <xf numFmtId="165" fontId="45" fillId="14" borderId="26" xfId="1" applyNumberFormat="1" applyFont="1" applyFill="1" applyBorder="1" applyAlignment="1"/>
    <xf numFmtId="165" fontId="45" fillId="14" borderId="55" xfId="1" applyNumberFormat="1" applyFont="1" applyFill="1" applyBorder="1" applyAlignment="1"/>
    <xf numFmtId="165" fontId="45" fillId="14" borderId="30" xfId="1" applyNumberFormat="1" applyFont="1" applyFill="1" applyBorder="1" applyAlignment="1"/>
    <xf numFmtId="165" fontId="62" fillId="13" borderId="26" xfId="1" applyNumberFormat="1" applyFont="1" applyFill="1" applyBorder="1" applyAlignment="1"/>
    <xf numFmtId="165" fontId="29" fillId="2" borderId="12" xfId="1" applyNumberFormat="1" applyFont="1" applyFill="1" applyBorder="1" applyAlignment="1"/>
    <xf numFmtId="165" fontId="45" fillId="2" borderId="13" xfId="1" applyNumberFormat="1" applyFont="1" applyFill="1" applyBorder="1" applyAlignment="1"/>
    <xf numFmtId="165" fontId="19" fillId="2" borderId="13" xfId="1" applyNumberFormat="1" applyFont="1" applyFill="1" applyBorder="1" applyAlignment="1"/>
    <xf numFmtId="165" fontId="62" fillId="13" borderId="68" xfId="1" applyNumberFormat="1" applyFont="1" applyFill="1" applyBorder="1" applyAlignment="1"/>
    <xf numFmtId="165" fontId="29" fillId="2" borderId="105" xfId="1" applyNumberFormat="1" applyFont="1" applyFill="1" applyBorder="1" applyAlignment="1"/>
    <xf numFmtId="165" fontId="29" fillId="2" borderId="33" xfId="1" applyNumberFormat="1" applyFont="1" applyFill="1" applyBorder="1" applyAlignment="1"/>
    <xf numFmtId="4" fontId="31" fillId="4" borderId="5" xfId="0" applyNumberFormat="1" applyFont="1" applyFill="1" applyBorder="1" applyAlignment="1"/>
    <xf numFmtId="4" fontId="31" fillId="3" borderId="4" xfId="0" applyNumberFormat="1" applyFont="1" applyFill="1" applyBorder="1" applyAlignment="1">
      <alignment horizontal="right"/>
    </xf>
    <xf numFmtId="4" fontId="19" fillId="0" borderId="4" xfId="0" applyNumberFormat="1" applyFont="1" applyFill="1" applyBorder="1"/>
    <xf numFmtId="4" fontId="19" fillId="0" borderId="4" xfId="0" applyNumberFormat="1" applyFont="1" applyFill="1" applyBorder="1" applyAlignment="1">
      <alignment horizontal="right"/>
    </xf>
    <xf numFmtId="4" fontId="31" fillId="0" borderId="26" xfId="0" applyNumberFormat="1" applyFont="1" applyFill="1" applyBorder="1" applyAlignment="1">
      <alignment horizontal="right"/>
    </xf>
    <xf numFmtId="4" fontId="19" fillId="2" borderId="30" xfId="0" applyNumberFormat="1" applyFont="1" applyFill="1" applyBorder="1"/>
    <xf numFmtId="4" fontId="19" fillId="0" borderId="6" xfId="0" applyNumberFormat="1" applyFont="1" applyFill="1" applyBorder="1"/>
    <xf numFmtId="4" fontId="19" fillId="0" borderId="6" xfId="0" applyNumberFormat="1" applyFont="1" applyFill="1" applyBorder="1" applyAlignment="1">
      <alignment horizontal="right"/>
    </xf>
    <xf numFmtId="4" fontId="31" fillId="0" borderId="66" xfId="0" applyNumberFormat="1" applyFont="1" applyFill="1" applyBorder="1" applyAlignment="1">
      <alignment horizontal="right"/>
    </xf>
    <xf numFmtId="4" fontId="19" fillId="2" borderId="29" xfId="0" applyNumberFormat="1" applyFont="1" applyFill="1" applyBorder="1"/>
    <xf numFmtId="4" fontId="31" fillId="0" borderId="4" xfId="0" applyNumberFormat="1" applyFont="1" applyFill="1" applyBorder="1" applyAlignment="1">
      <alignment horizontal="right"/>
    </xf>
    <xf numFmtId="4" fontId="19" fillId="2" borderId="4" xfId="0" applyNumberFormat="1" applyFont="1" applyFill="1" applyBorder="1"/>
    <xf numFmtId="0" fontId="2" fillId="13" borderId="0" xfId="0" applyFont="1" applyFill="1"/>
    <xf numFmtId="0" fontId="31" fillId="3" borderId="7" xfId="0" applyFont="1" applyFill="1" applyBorder="1"/>
    <xf numFmtId="49" fontId="68" fillId="13" borderId="4" xfId="0" applyNumberFormat="1" applyFont="1" applyFill="1" applyBorder="1" applyAlignment="1">
      <alignment horizontal="center"/>
    </xf>
    <xf numFmtId="0" fontId="68" fillId="13" borderId="7" xfId="0" applyFont="1" applyFill="1" applyBorder="1"/>
    <xf numFmtId="49" fontId="68" fillId="0" borderId="4" xfId="0" applyNumberFormat="1" applyFont="1" applyFill="1" applyBorder="1" applyAlignment="1">
      <alignment horizontal="center"/>
    </xf>
    <xf numFmtId="0" fontId="68" fillId="0" borderId="7" xfId="0" applyFont="1" applyFill="1" applyBorder="1"/>
    <xf numFmtId="3" fontId="19" fillId="0" borderId="7" xfId="0" applyNumberFormat="1" applyFont="1" applyFill="1" applyBorder="1" applyAlignment="1">
      <alignment horizontal="left"/>
    </xf>
    <xf numFmtId="0" fontId="31" fillId="0" borderId="13" xfId="0" applyFont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" fontId="19" fillId="5" borderId="14" xfId="1" applyNumberFormat="1" applyFont="1" applyFill="1" applyBorder="1" applyAlignment="1"/>
    <xf numFmtId="4" fontId="19" fillId="5" borderId="4" xfId="1" applyNumberFormat="1" applyFont="1" applyFill="1" applyBorder="1" applyAlignment="1"/>
    <xf numFmtId="4" fontId="19" fillId="5" borderId="26" xfId="1" applyNumberFormat="1" applyFont="1" applyFill="1" applyBorder="1" applyAlignment="1"/>
    <xf numFmtId="4" fontId="19" fillId="5" borderId="16" xfId="1" applyNumberFormat="1" applyFont="1" applyFill="1" applyBorder="1" applyAlignment="1"/>
    <xf numFmtId="4" fontId="19" fillId="5" borderId="30" xfId="1" applyNumberFormat="1" applyFont="1" applyFill="1" applyBorder="1" applyAlignment="1"/>
    <xf numFmtId="4" fontId="31" fillId="5" borderId="14" xfId="1" applyNumberFormat="1" applyFont="1" applyFill="1" applyBorder="1" applyAlignment="1"/>
    <xf numFmtId="4" fontId="31" fillId="5" borderId="4" xfId="1" applyNumberFormat="1" applyFont="1" applyFill="1" applyBorder="1" applyAlignment="1"/>
    <xf numFmtId="4" fontId="31" fillId="5" borderId="26" xfId="1" applyNumberFormat="1" applyFont="1" applyFill="1" applyBorder="1" applyAlignment="1"/>
    <xf numFmtId="4" fontId="31" fillId="5" borderId="16" xfId="1" applyNumberFormat="1" applyFont="1" applyFill="1" applyBorder="1" applyAlignment="1"/>
    <xf numFmtId="4" fontId="31" fillId="5" borderId="30" xfId="1" applyNumberFormat="1" applyFont="1" applyFill="1" applyBorder="1" applyAlignment="1"/>
    <xf numFmtId="4" fontId="19" fillId="0" borderId="4" xfId="1" applyNumberFormat="1" applyFont="1" applyFill="1" applyBorder="1"/>
    <xf numFmtId="4" fontId="19" fillId="0" borderId="4" xfId="1" applyNumberFormat="1" applyFont="1" applyFill="1" applyBorder="1" applyAlignment="1">
      <alignment horizontal="right"/>
    </xf>
    <xf numFmtId="4" fontId="19" fillId="2" borderId="30" xfId="1" applyNumberFormat="1" applyFont="1" applyFill="1" applyBorder="1"/>
    <xf numFmtId="4" fontId="19" fillId="2" borderId="28" xfId="1" applyNumberFormat="1" applyFont="1" applyFill="1" applyBorder="1"/>
    <xf numFmtId="4" fontId="31" fillId="3" borderId="4" xfId="0" applyNumberFormat="1" applyFont="1" applyFill="1" applyBorder="1"/>
    <xf numFmtId="4" fontId="31" fillId="3" borderId="4" xfId="1" applyNumberFormat="1" applyFont="1" applyFill="1" applyBorder="1"/>
    <xf numFmtId="4" fontId="31" fillId="3" borderId="30" xfId="1" applyNumberFormat="1" applyFont="1" applyFill="1" applyBorder="1"/>
    <xf numFmtId="4" fontId="31" fillId="3" borderId="28" xfId="1" applyNumberFormat="1" applyFont="1" applyFill="1" applyBorder="1"/>
    <xf numFmtId="4" fontId="31" fillId="17" borderId="4" xfId="0" applyNumberFormat="1" applyFont="1" applyFill="1" applyBorder="1"/>
    <xf numFmtId="4" fontId="31" fillId="17" borderId="4" xfId="0" applyNumberFormat="1" applyFont="1" applyFill="1" applyBorder="1" applyAlignment="1">
      <alignment horizontal="right"/>
    </xf>
    <xf numFmtId="4" fontId="31" fillId="17" borderId="4" xfId="1" applyNumberFormat="1" applyFont="1" applyFill="1" applyBorder="1" applyAlignment="1">
      <alignment horizontal="right"/>
    </xf>
    <xf numFmtId="4" fontId="31" fillId="17" borderId="30" xfId="1" applyNumberFormat="1" applyFont="1" applyFill="1" applyBorder="1"/>
    <xf numFmtId="4" fontId="31" fillId="17" borderId="28" xfId="1" applyNumberFormat="1" applyFont="1" applyFill="1" applyBorder="1"/>
    <xf numFmtId="4" fontId="31" fillId="17" borderId="4" xfId="1" applyNumberFormat="1" applyFont="1" applyFill="1" applyBorder="1"/>
    <xf numFmtId="4" fontId="19" fillId="0" borderId="13" xfId="0" applyNumberFormat="1" applyFont="1" applyFill="1" applyBorder="1"/>
    <xf numFmtId="4" fontId="19" fillId="0" borderId="13" xfId="0" applyNumberFormat="1" applyFont="1" applyFill="1" applyBorder="1" applyAlignment="1">
      <alignment horizontal="right"/>
    </xf>
    <xf numFmtId="4" fontId="19" fillId="0" borderId="13" xfId="1" applyNumberFormat="1" applyFont="1" applyFill="1" applyBorder="1"/>
    <xf numFmtId="4" fontId="19" fillId="0" borderId="13" xfId="1" applyNumberFormat="1" applyFont="1" applyFill="1" applyBorder="1" applyAlignment="1">
      <alignment horizontal="right"/>
    </xf>
    <xf numFmtId="4" fontId="19" fillId="2" borderId="33" xfId="1" applyNumberFormat="1" applyFont="1" applyFill="1" applyBorder="1"/>
    <xf numFmtId="4" fontId="19" fillId="2" borderId="32" xfId="1" applyNumberFormat="1" applyFont="1" applyFill="1" applyBorder="1"/>
    <xf numFmtId="49" fontId="19" fillId="13" borderId="4" xfId="0" applyNumberFormat="1" applyFont="1" applyFill="1" applyBorder="1" applyAlignment="1">
      <alignment horizontal="left"/>
    </xf>
    <xf numFmtId="4" fontId="31" fillId="13" borderId="4" xfId="0" applyNumberFormat="1" applyFont="1" applyFill="1" applyBorder="1" applyAlignment="1">
      <alignment horizontal="right"/>
    </xf>
    <xf numFmtId="4" fontId="31" fillId="13" borderId="4" xfId="1" applyNumberFormat="1" applyFont="1" applyFill="1" applyBorder="1"/>
    <xf numFmtId="4" fontId="19" fillId="13" borderId="4" xfId="0" applyNumberFormat="1" applyFont="1" applyFill="1" applyBorder="1"/>
    <xf numFmtId="4" fontId="19" fillId="13" borderId="4" xfId="1" applyNumberFormat="1" applyFont="1" applyFill="1" applyBorder="1"/>
    <xf numFmtId="4" fontId="19" fillId="13" borderId="30" xfId="1" applyNumberFormat="1" applyFont="1" applyFill="1" applyBorder="1"/>
    <xf numFmtId="4" fontId="19" fillId="13" borderId="28" xfId="1" applyNumberFormat="1" applyFont="1" applyFill="1" applyBorder="1"/>
    <xf numFmtId="165" fontId="21" fillId="4" borderId="5" xfId="1" applyNumberFormat="1" applyFont="1" applyFill="1" applyBorder="1" applyAlignment="1"/>
    <xf numFmtId="165" fontId="21" fillId="4" borderId="58" xfId="1" applyNumberFormat="1" applyFont="1" applyFill="1" applyBorder="1" applyAlignment="1"/>
    <xf numFmtId="165" fontId="21" fillId="4" borderId="30" xfId="1" applyNumberFormat="1" applyFont="1" applyFill="1" applyBorder="1" applyAlignment="1"/>
    <xf numFmtId="165" fontId="20" fillId="5" borderId="4" xfId="1" applyNumberFormat="1" applyFont="1" applyFill="1" applyBorder="1" applyAlignment="1"/>
    <xf numFmtId="165" fontId="21" fillId="5" borderId="4" xfId="1" applyNumberFormat="1" applyFont="1" applyFill="1" applyBorder="1" applyAlignment="1"/>
    <xf numFmtId="165" fontId="55" fillId="13" borderId="4" xfId="1" applyNumberFormat="1" applyFont="1" applyFill="1" applyBorder="1"/>
    <xf numFmtId="165" fontId="55" fillId="13" borderId="4" xfId="1" applyNumberFormat="1" applyFont="1" applyFill="1" applyBorder="1" applyAlignment="1">
      <alignment horizontal="right"/>
    </xf>
    <xf numFmtId="165" fontId="56" fillId="13" borderId="7" xfId="1" applyNumberFormat="1" applyFont="1" applyFill="1" applyBorder="1" applyAlignment="1">
      <alignment horizontal="right"/>
    </xf>
    <xf numFmtId="165" fontId="55" fillId="13" borderId="72" xfId="1" applyNumberFormat="1" applyFont="1" applyFill="1" applyBorder="1"/>
    <xf numFmtId="165" fontId="55" fillId="13" borderId="30" xfId="1" applyNumberFormat="1" applyFont="1" applyFill="1" applyBorder="1"/>
    <xf numFmtId="165" fontId="21" fillId="5" borderId="7" xfId="1" applyNumberFormat="1" applyFont="1" applyFill="1" applyBorder="1" applyAlignment="1"/>
    <xf numFmtId="165" fontId="21" fillId="5" borderId="30" xfId="1" applyNumberFormat="1" applyFont="1" applyFill="1" applyBorder="1" applyAlignment="1"/>
    <xf numFmtId="165" fontId="20" fillId="0" borderId="4" xfId="1" applyNumberFormat="1" applyFont="1" applyFill="1" applyBorder="1"/>
    <xf numFmtId="165" fontId="21" fillId="0" borderId="4" xfId="1" applyNumberFormat="1" applyFont="1" applyFill="1" applyBorder="1" applyAlignment="1"/>
    <xf numFmtId="165" fontId="21" fillId="2" borderId="7" xfId="1" applyNumberFormat="1" applyFont="1" applyFill="1" applyBorder="1" applyAlignment="1">
      <alignment horizontal="right"/>
    </xf>
    <xf numFmtId="165" fontId="20" fillId="2" borderId="30" xfId="1" applyNumberFormat="1" applyFont="1" applyFill="1" applyBorder="1"/>
    <xf numFmtId="165" fontId="20" fillId="0" borderId="4" xfId="1" applyNumberFormat="1" applyFont="1" applyBorder="1"/>
    <xf numFmtId="165" fontId="21" fillId="0" borderId="7" xfId="1" applyNumberFormat="1" applyFont="1" applyBorder="1"/>
    <xf numFmtId="165" fontId="20" fillId="0" borderId="30" xfId="1" applyNumberFormat="1" applyFont="1" applyBorder="1"/>
    <xf numFmtId="165" fontId="20" fillId="0" borderId="4" xfId="1" applyNumberFormat="1" applyFont="1" applyFill="1" applyBorder="1" applyAlignment="1">
      <alignment horizontal="right"/>
    </xf>
    <xf numFmtId="165" fontId="21" fillId="0" borderId="7" xfId="1" applyNumberFormat="1" applyFont="1" applyFill="1" applyBorder="1" applyAlignment="1">
      <alignment horizontal="right"/>
    </xf>
    <xf numFmtId="165" fontId="55" fillId="13" borderId="13" xfId="1" applyNumberFormat="1" applyFont="1" applyFill="1" applyBorder="1"/>
    <xf numFmtId="165" fontId="55" fillId="13" borderId="13" xfId="1" applyNumberFormat="1" applyFont="1" applyFill="1" applyBorder="1" applyAlignment="1">
      <alignment horizontal="right"/>
    </xf>
    <xf numFmtId="165" fontId="56" fillId="13" borderId="67" xfId="1" applyNumberFormat="1" applyFont="1" applyFill="1" applyBorder="1" applyAlignment="1">
      <alignment horizontal="right"/>
    </xf>
    <xf numFmtId="165" fontId="55" fillId="13" borderId="33" xfId="1" applyNumberFormat="1" applyFont="1" applyFill="1" applyBorder="1"/>
    <xf numFmtId="164" fontId="31" fillId="4" borderId="52" xfId="1" applyNumberFormat="1" applyFont="1" applyFill="1" applyBorder="1" applyAlignment="1"/>
    <xf numFmtId="164" fontId="31" fillId="4" borderId="48" xfId="1" applyNumberFormat="1" applyFont="1" applyFill="1" applyBorder="1" applyAlignment="1"/>
    <xf numFmtId="164" fontId="31" fillId="4" borderId="36" xfId="1" applyNumberFormat="1" applyFont="1" applyFill="1" applyBorder="1" applyAlignment="1"/>
    <xf numFmtId="164" fontId="31" fillId="4" borderId="64" xfId="1" applyNumberFormat="1" applyFont="1" applyFill="1" applyBorder="1" applyAlignment="1"/>
    <xf numFmtId="164" fontId="19" fillId="3" borderId="10" xfId="1" applyNumberFormat="1" applyFont="1" applyFill="1" applyBorder="1" applyAlignment="1">
      <alignment horizontal="right"/>
    </xf>
    <xf numFmtId="164" fontId="19" fillId="3" borderId="6" xfId="1" applyNumberFormat="1" applyFont="1" applyFill="1" applyBorder="1" applyAlignment="1">
      <alignment horizontal="right"/>
    </xf>
    <xf numFmtId="164" fontId="19" fillId="3" borderId="39" xfId="1" applyNumberFormat="1" applyFont="1" applyFill="1" applyBorder="1" applyAlignment="1">
      <alignment horizontal="right"/>
    </xf>
    <xf numFmtId="164" fontId="19" fillId="3" borderId="66" xfId="1" applyNumberFormat="1" applyFont="1" applyFill="1" applyBorder="1" applyAlignment="1">
      <alignment horizontal="right"/>
    </xf>
    <xf numFmtId="164" fontId="19" fillId="3" borderId="29" xfId="1" applyNumberFormat="1" applyFont="1" applyFill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164" fontId="31" fillId="0" borderId="4" xfId="1" applyNumberFormat="1" applyFont="1" applyFill="1" applyBorder="1"/>
    <xf numFmtId="164" fontId="19" fillId="0" borderId="12" xfId="1" applyNumberFormat="1" applyFont="1" applyFill="1" applyBorder="1" applyAlignment="1">
      <alignment horizontal="right"/>
    </xf>
    <xf numFmtId="164" fontId="31" fillId="0" borderId="13" xfId="1" applyNumberFormat="1" applyFont="1" applyFill="1" applyBorder="1"/>
    <xf numFmtId="164" fontId="19" fillId="0" borderId="33" xfId="1" applyNumberFormat="1" applyFont="1" applyFill="1" applyBorder="1"/>
    <xf numFmtId="164" fontId="31" fillId="5" borderId="39" xfId="1" applyNumberFormat="1" applyFont="1" applyFill="1" applyBorder="1" applyAlignment="1"/>
    <xf numFmtId="164" fontId="31" fillId="5" borderId="6" xfId="1" applyNumberFormat="1" applyFont="1" applyFill="1" applyBorder="1" applyAlignment="1"/>
    <xf numFmtId="164" fontId="31" fillId="5" borderId="86" xfId="1" applyNumberFormat="1" applyFont="1" applyFill="1" applyBorder="1" applyAlignment="1"/>
    <xf numFmtId="164" fontId="31" fillId="5" borderId="29" xfId="1" applyNumberFormat="1" applyFont="1" applyFill="1" applyBorder="1" applyAlignment="1"/>
    <xf numFmtId="164" fontId="19" fillId="3" borderId="14" xfId="1" applyNumberFormat="1" applyFont="1" applyFill="1" applyBorder="1" applyAlignment="1">
      <alignment horizontal="right"/>
    </xf>
    <xf numFmtId="164" fontId="19" fillId="3" borderId="4" xfId="1" applyNumberFormat="1" applyFont="1" applyFill="1" applyBorder="1"/>
    <xf numFmtId="164" fontId="19" fillId="3" borderId="86" xfId="1" applyNumberFormat="1" applyFont="1" applyFill="1" applyBorder="1" applyAlignment="1">
      <alignment horizontal="right"/>
    </xf>
    <xf numFmtId="164" fontId="19" fillId="0" borderId="7" xfId="1" applyNumberFormat="1" applyFont="1" applyFill="1" applyBorder="1" applyAlignment="1">
      <alignment horizontal="right"/>
    </xf>
    <xf numFmtId="164" fontId="19" fillId="0" borderId="29" xfId="1" applyNumberFormat="1" applyFont="1" applyFill="1" applyBorder="1" applyAlignment="1">
      <alignment horizontal="right"/>
    </xf>
    <xf numFmtId="164" fontId="31" fillId="5" borderId="11" xfId="1" applyNumberFormat="1" applyFont="1" applyFill="1" applyBorder="1" applyAlignment="1"/>
    <xf numFmtId="164" fontId="31" fillId="5" borderId="46" xfId="1" applyNumberFormat="1" applyFont="1" applyFill="1" applyBorder="1" applyAlignment="1"/>
    <xf numFmtId="164" fontId="19" fillId="3" borderId="6" xfId="1" applyNumberFormat="1" applyFont="1" applyFill="1" applyBorder="1"/>
    <xf numFmtId="164" fontId="19" fillId="3" borderId="86" xfId="1" applyNumberFormat="1" applyFont="1" applyFill="1" applyBorder="1"/>
    <xf numFmtId="164" fontId="19" fillId="3" borderId="29" xfId="1" applyNumberFormat="1" applyFont="1" applyFill="1" applyBorder="1"/>
    <xf numFmtId="164" fontId="19" fillId="0" borderId="6" xfId="1" applyNumberFormat="1" applyFont="1" applyFill="1" applyBorder="1" applyAlignment="1">
      <alignment horizontal="right"/>
    </xf>
    <xf numFmtId="164" fontId="19" fillId="0" borderId="6" xfId="1" applyNumberFormat="1" applyFont="1" applyFill="1" applyBorder="1"/>
    <xf numFmtId="164" fontId="19" fillId="0" borderId="86" xfId="1" applyNumberFormat="1" applyFont="1" applyFill="1" applyBorder="1" applyAlignment="1">
      <alignment horizontal="right"/>
    </xf>
    <xf numFmtId="164" fontId="19" fillId="2" borderId="30" xfId="1" applyNumberFormat="1" applyFont="1" applyFill="1" applyBorder="1" applyAlignment="1"/>
    <xf numFmtId="164" fontId="19" fillId="13" borderId="24" xfId="1" applyNumberFormat="1" applyFont="1" applyFill="1" applyBorder="1" applyAlignment="1">
      <alignment horizontal="right"/>
    </xf>
    <xf numFmtId="164" fontId="19" fillId="13" borderId="67" xfId="1" applyNumberFormat="1" applyFont="1" applyFill="1" applyBorder="1" applyAlignment="1">
      <alignment horizontal="right"/>
    </xf>
    <xf numFmtId="164" fontId="19" fillId="13" borderId="33" xfId="1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17" fillId="6" borderId="2" xfId="0" applyNumberFormat="1" applyFont="1" applyFill="1" applyBorder="1" applyAlignment="1">
      <alignment horizontal="center"/>
    </xf>
    <xf numFmtId="4" fontId="69" fillId="6" borderId="0" xfId="0" applyNumberFormat="1" applyFont="1" applyFill="1" applyBorder="1" applyAlignment="1">
      <alignment horizontal="center"/>
    </xf>
    <xf numFmtId="4" fontId="61" fillId="6" borderId="0" xfId="0" applyNumberFormat="1" applyFont="1" applyFill="1" applyBorder="1" applyAlignment="1">
      <alignment horizontal="center"/>
    </xf>
    <xf numFmtId="4" fontId="17" fillId="6" borderId="0" xfId="0" applyNumberFormat="1" applyFont="1" applyFill="1" applyBorder="1" applyAlignment="1">
      <alignment horizontal="center"/>
    </xf>
    <xf numFmtId="4" fontId="17" fillId="6" borderId="25" xfId="0" applyNumberFormat="1" applyFont="1" applyFill="1" applyBorder="1"/>
    <xf numFmtId="4" fontId="17" fillId="6" borderId="39" xfId="0" applyNumberFormat="1" applyFont="1" applyFill="1" applyBorder="1" applyAlignment="1">
      <alignment horizontal="center"/>
    </xf>
    <xf numFmtId="4" fontId="17" fillId="6" borderId="11" xfId="0" applyNumberFormat="1" applyFont="1" applyFill="1" applyBorder="1" applyAlignment="1">
      <alignment horizontal="center"/>
    </xf>
    <xf numFmtId="4" fontId="17" fillId="6" borderId="46" xfId="0" applyNumberFormat="1" applyFont="1" applyFill="1" applyBorder="1" applyAlignment="1">
      <alignment horizontal="center"/>
    </xf>
    <xf numFmtId="4" fontId="17" fillId="6" borderId="1" xfId="0" applyNumberFormat="1" applyFont="1" applyFill="1" applyBorder="1" applyAlignment="1">
      <alignment horizontal="center"/>
    </xf>
    <xf numFmtId="4" fontId="17" fillId="6" borderId="3" xfId="0" applyNumberFormat="1" applyFont="1" applyFill="1" applyBorder="1" applyAlignment="1">
      <alignment horizontal="center"/>
    </xf>
    <xf numFmtId="4" fontId="17" fillId="6" borderId="40" xfId="0" applyNumberFormat="1" applyFont="1" applyFill="1" applyBorder="1" applyAlignment="1">
      <alignment horizontal="center"/>
    </xf>
    <xf numFmtId="4" fontId="17" fillId="6" borderId="41" xfId="0" applyNumberFormat="1" applyFont="1" applyFill="1" applyBorder="1" applyAlignment="1">
      <alignment horizontal="center"/>
    </xf>
    <xf numFmtId="4" fontId="17" fillId="6" borderId="42" xfId="0" applyNumberFormat="1" applyFont="1" applyFill="1" applyBorder="1"/>
    <xf numFmtId="4" fontId="3" fillId="2" borderId="39" xfId="0" applyNumberFormat="1" applyFont="1" applyFill="1" applyBorder="1" applyAlignment="1">
      <alignment horizontal="center"/>
    </xf>
    <xf numFmtId="4" fontId="8" fillId="4" borderId="100" xfId="0" applyNumberFormat="1" applyFont="1" applyFill="1" applyBorder="1" applyAlignment="1">
      <alignment horizontal="left" vertical="center"/>
    </xf>
    <xf numFmtId="4" fontId="51" fillId="4" borderId="101" xfId="0" applyNumberFormat="1" applyFont="1" applyFill="1" applyBorder="1" applyAlignment="1">
      <alignment vertical="center"/>
    </xf>
    <xf numFmtId="4" fontId="3" fillId="4" borderId="101" xfId="0" applyNumberFormat="1" applyFont="1" applyFill="1" applyBorder="1" applyAlignment="1"/>
    <xf numFmtId="4" fontId="3" fillId="4" borderId="102" xfId="0" applyNumberFormat="1" applyFont="1" applyFill="1" applyBorder="1" applyAlignment="1"/>
    <xf numFmtId="4" fontId="8" fillId="4" borderId="103" xfId="1" applyNumberFormat="1" applyFont="1" applyFill="1" applyBorder="1" applyAlignment="1"/>
    <xf numFmtId="4" fontId="8" fillId="4" borderId="104" xfId="1" applyNumberFormat="1" applyFont="1" applyFill="1" applyBorder="1" applyAlignment="1"/>
    <xf numFmtId="4" fontId="3" fillId="2" borderId="4" xfId="0" applyNumberFormat="1" applyFont="1" applyFill="1" applyBorder="1" applyAlignment="1">
      <alignment horizontal="center"/>
    </xf>
    <xf numFmtId="4" fontId="51" fillId="5" borderId="4" xfId="0" applyNumberFormat="1" applyFont="1" applyFill="1" applyBorder="1" applyAlignment="1">
      <alignment horizontal="center"/>
    </xf>
    <xf numFmtId="4" fontId="51" fillId="5" borderId="4" xfId="0" applyNumberFormat="1" applyFont="1" applyFill="1" applyBorder="1" applyAlignment="1"/>
    <xf numFmtId="4" fontId="30" fillId="5" borderId="4" xfId="0" applyNumberFormat="1" applyFont="1" applyFill="1" applyBorder="1" applyAlignment="1"/>
    <xf numFmtId="4" fontId="51" fillId="5" borderId="4" xfId="1" applyNumberFormat="1" applyFont="1" applyFill="1" applyBorder="1" applyAlignment="1"/>
    <xf numFmtId="4" fontId="30" fillId="0" borderId="4" xfId="0" applyNumberFormat="1" applyFont="1" applyBorder="1" applyAlignment="1">
      <alignment horizontal="center"/>
    </xf>
    <xf numFmtId="4" fontId="51" fillId="3" borderId="4" xfId="0" applyNumberFormat="1" applyFont="1" applyFill="1" applyBorder="1" applyAlignment="1">
      <alignment horizontal="center"/>
    </xf>
    <xf numFmtId="4" fontId="51" fillId="3" borderId="4" xfId="0" applyNumberFormat="1" applyFont="1" applyFill="1" applyBorder="1" applyAlignment="1">
      <alignment horizontal="left"/>
    </xf>
    <xf numFmtId="4" fontId="51" fillId="3" borderId="4" xfId="0" applyNumberFormat="1" applyFont="1" applyFill="1" applyBorder="1"/>
    <xf numFmtId="4" fontId="30" fillId="3" borderId="4" xfId="1" applyNumberFormat="1" applyFont="1" applyFill="1" applyBorder="1"/>
    <xf numFmtId="4" fontId="51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4" fontId="30" fillId="2" borderId="4" xfId="0" applyNumberFormat="1" applyFont="1" applyFill="1" applyBorder="1"/>
    <xf numFmtId="4" fontId="30" fillId="0" borderId="4" xfId="1" applyNumberFormat="1" applyFont="1" applyFill="1" applyBorder="1" applyAlignment="1">
      <alignment horizontal="right"/>
    </xf>
    <xf numFmtId="4" fontId="51" fillId="0" borderId="4" xfId="1" applyNumberFormat="1" applyFont="1" applyFill="1" applyBorder="1"/>
    <xf numFmtId="4" fontId="51" fillId="0" borderId="4" xfId="1" applyNumberFormat="1" applyFont="1" applyFill="1" applyBorder="1" applyAlignment="1">
      <alignment horizontal="right"/>
    </xf>
    <xf numFmtId="4" fontId="30" fillId="0" borderId="4" xfId="1" applyNumberFormat="1" applyFont="1" applyFill="1" applyBorder="1"/>
    <xf numFmtId="4" fontId="51" fillId="0" borderId="4" xfId="0" applyNumberFormat="1" applyFont="1" applyBorder="1" applyAlignment="1">
      <alignment horizontal="center"/>
    </xf>
    <xf numFmtId="4" fontId="30" fillId="3" borderId="4" xfId="0" applyNumberFormat="1" applyFont="1" applyFill="1" applyBorder="1" applyAlignment="1">
      <alignment horizontal="center"/>
    </xf>
    <xf numFmtId="4" fontId="30" fillId="3" borderId="4" xfId="1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center"/>
    </xf>
    <xf numFmtId="4" fontId="51" fillId="14" borderId="4" xfId="0" applyNumberFormat="1" applyFont="1" applyFill="1" applyBorder="1" applyAlignment="1">
      <alignment horizontal="center"/>
    </xf>
    <xf numFmtId="4" fontId="30" fillId="14" borderId="4" xfId="0" applyNumberFormat="1" applyFont="1" applyFill="1" applyBorder="1" applyAlignment="1">
      <alignment horizontal="center"/>
    </xf>
    <xf numFmtId="4" fontId="51" fillId="14" borderId="4" xfId="0" applyNumberFormat="1" applyFont="1" applyFill="1" applyBorder="1"/>
    <xf numFmtId="4" fontId="51" fillId="14" borderId="4" xfId="1" applyNumberFormat="1" applyFont="1" applyFill="1" applyBorder="1" applyAlignment="1">
      <alignment horizontal="right"/>
    </xf>
    <xf numFmtId="4" fontId="31" fillId="0" borderId="26" xfId="1" applyNumberFormat="1" applyFont="1" applyFill="1" applyBorder="1" applyAlignment="1">
      <alignment horizontal="right"/>
    </xf>
    <xf numFmtId="4" fontId="31" fillId="3" borderId="14" xfId="1" applyNumberFormat="1" applyFont="1" applyFill="1" applyBorder="1" applyAlignment="1">
      <alignment horizontal="right"/>
    </xf>
    <xf numFmtId="4" fontId="31" fillId="3" borderId="4" xfId="1" applyNumberFormat="1" applyFont="1" applyFill="1" applyBorder="1" applyAlignment="1">
      <alignment horizontal="right"/>
    </xf>
    <xf numFmtId="4" fontId="31" fillId="3" borderId="26" xfId="1" applyNumberFormat="1" applyFont="1" applyFill="1" applyBorder="1" applyAlignment="1">
      <alignment horizontal="right"/>
    </xf>
    <xf numFmtId="4" fontId="31" fillId="3" borderId="16" xfId="1" applyNumberFormat="1" applyFont="1" applyFill="1" applyBorder="1" applyAlignment="1">
      <alignment horizontal="right"/>
    </xf>
    <xf numFmtId="4" fontId="31" fillId="3" borderId="30" xfId="1" applyNumberFormat="1" applyFont="1" applyFill="1" applyBorder="1" applyAlignment="1">
      <alignment horizontal="right"/>
    </xf>
    <xf numFmtId="4" fontId="68" fillId="13" borderId="14" xfId="1" applyNumberFormat="1" applyFont="1" applyFill="1" applyBorder="1" applyAlignment="1">
      <alignment horizontal="right"/>
    </xf>
    <xf numFmtId="4" fontId="68" fillId="13" borderId="4" xfId="1" applyNumberFormat="1" applyFont="1" applyFill="1" applyBorder="1"/>
    <xf numFmtId="4" fontId="68" fillId="13" borderId="4" xfId="1" applyNumberFormat="1" applyFont="1" applyFill="1" applyBorder="1" applyAlignment="1">
      <alignment horizontal="right"/>
    </xf>
    <xf numFmtId="4" fontId="31" fillId="13" borderId="26" xfId="1" applyNumberFormat="1" applyFont="1" applyFill="1" applyBorder="1" applyAlignment="1">
      <alignment horizontal="right"/>
    </xf>
    <xf numFmtId="4" fontId="19" fillId="13" borderId="16" xfId="1" applyNumberFormat="1" applyFont="1" applyFill="1" applyBorder="1" applyAlignment="1">
      <alignment horizontal="right"/>
    </xf>
    <xf numFmtId="4" fontId="19" fillId="13" borderId="30" xfId="1" applyNumberFormat="1" applyFont="1" applyFill="1" applyBorder="1" applyAlignment="1">
      <alignment horizontal="right"/>
    </xf>
    <xf numFmtId="4" fontId="68" fillId="0" borderId="14" xfId="1" applyNumberFormat="1" applyFont="1" applyFill="1" applyBorder="1" applyAlignment="1">
      <alignment horizontal="right"/>
    </xf>
    <xf numFmtId="4" fontId="68" fillId="0" borderId="4" xfId="1" applyNumberFormat="1" applyFont="1" applyFill="1" applyBorder="1"/>
    <xf numFmtId="4" fontId="68" fillId="0" borderId="4" xfId="1" applyNumberFormat="1" applyFont="1" applyFill="1" applyBorder="1" applyAlignment="1">
      <alignment horizontal="right"/>
    </xf>
    <xf numFmtId="4" fontId="19" fillId="0" borderId="16" xfId="1" applyNumberFormat="1" applyFont="1" applyFill="1" applyBorder="1" applyAlignment="1">
      <alignment horizontal="right"/>
    </xf>
    <xf numFmtId="4" fontId="19" fillId="0" borderId="30" xfId="1" applyNumberFormat="1" applyFont="1" applyFill="1" applyBorder="1" applyAlignment="1">
      <alignment horizontal="right"/>
    </xf>
    <xf numFmtId="4" fontId="19" fillId="0" borderId="14" xfId="1" applyNumberFormat="1" applyFont="1" applyFill="1" applyBorder="1" applyAlignment="1">
      <alignment horizontal="right"/>
    </xf>
    <xf numFmtId="4" fontId="19" fillId="0" borderId="16" xfId="1" applyNumberFormat="1" applyFont="1" applyFill="1" applyBorder="1"/>
    <xf numFmtId="4" fontId="19" fillId="0" borderId="30" xfId="1" applyNumberFormat="1" applyFont="1" applyFill="1" applyBorder="1"/>
    <xf numFmtId="4" fontId="31" fillId="0" borderId="14" xfId="1" applyNumberFormat="1" applyFont="1" applyFill="1" applyBorder="1" applyAlignment="1">
      <alignment horizontal="right"/>
    </xf>
    <xf numFmtId="4" fontId="19" fillId="0" borderId="14" xfId="1" applyNumberFormat="1" applyFont="1" applyFill="1" applyBorder="1"/>
    <xf numFmtId="4" fontId="19" fillId="13" borderId="16" xfId="1" applyNumberFormat="1" applyFont="1" applyFill="1" applyBorder="1" applyAlignment="1"/>
    <xf numFmtId="4" fontId="19" fillId="13" borderId="30" xfId="1" applyNumberFormat="1" applyFont="1" applyFill="1" applyBorder="1" applyAlignment="1"/>
    <xf numFmtId="4" fontId="31" fillId="0" borderId="4" xfId="1" applyNumberFormat="1" applyFont="1" applyFill="1" applyBorder="1" applyAlignment="1">
      <alignment horizontal="right"/>
    </xf>
    <xf numFmtId="4" fontId="19" fillId="13" borderId="14" xfId="1" applyNumberFormat="1" applyFont="1" applyFill="1" applyBorder="1" applyAlignment="1">
      <alignment horizontal="right"/>
    </xf>
    <xf numFmtId="4" fontId="19" fillId="13" borderId="4" xfId="1" applyNumberFormat="1" applyFont="1" applyFill="1" applyBorder="1" applyAlignment="1">
      <alignment horizontal="right"/>
    </xf>
    <xf numFmtId="165" fontId="31" fillId="4" borderId="3" xfId="1" applyNumberFormat="1" applyFont="1" applyFill="1" applyBorder="1" applyAlignment="1"/>
    <xf numFmtId="165" fontId="31" fillId="4" borderId="5" xfId="1" applyNumberFormat="1" applyFont="1" applyFill="1" applyBorder="1" applyAlignment="1"/>
    <xf numFmtId="165" fontId="31" fillId="4" borderId="61" xfId="1" applyNumberFormat="1" applyFont="1" applyFill="1" applyBorder="1" applyAlignment="1"/>
    <xf numFmtId="165" fontId="31" fillId="4" borderId="72" xfId="1" applyNumberFormat="1" applyFont="1" applyFill="1" applyBorder="1" applyAlignment="1"/>
    <xf numFmtId="165" fontId="31" fillId="5" borderId="14" xfId="1" applyNumberFormat="1" applyFont="1" applyFill="1" applyBorder="1" applyAlignment="1"/>
    <xf numFmtId="165" fontId="31" fillId="5" borderId="4" xfId="1" applyNumberFormat="1" applyFont="1" applyFill="1" applyBorder="1" applyAlignment="1"/>
    <xf numFmtId="165" fontId="31" fillId="5" borderId="26" xfId="1" applyNumberFormat="1" applyFont="1" applyFill="1" applyBorder="1" applyAlignment="1"/>
    <xf numFmtId="165" fontId="31" fillId="5" borderId="30" xfId="1" applyNumberFormat="1" applyFont="1" applyFill="1" applyBorder="1" applyAlignment="1"/>
    <xf numFmtId="165" fontId="19" fillId="0" borderId="14" xfId="1" applyNumberFormat="1" applyFont="1" applyFill="1" applyBorder="1" applyAlignment="1">
      <alignment horizontal="right"/>
    </xf>
    <xf numFmtId="165" fontId="19" fillId="0" borderId="4" xfId="1" applyNumberFormat="1" applyFont="1" applyFill="1" applyBorder="1" applyAlignment="1">
      <alignment horizontal="right"/>
    </xf>
    <xf numFmtId="165" fontId="19" fillId="0" borderId="4" xfId="1" applyNumberFormat="1" applyFont="1" applyFill="1" applyBorder="1"/>
    <xf numFmtId="165" fontId="31" fillId="0" borderId="26" xfId="1" applyNumberFormat="1" applyFont="1" applyFill="1" applyBorder="1" applyAlignment="1">
      <alignment horizontal="right"/>
    </xf>
    <xf numFmtId="165" fontId="19" fillId="2" borderId="30" xfId="1" applyNumberFormat="1" applyFont="1" applyFill="1" applyBorder="1"/>
    <xf numFmtId="165" fontId="19" fillId="13" borderId="14" xfId="1" applyNumberFormat="1" applyFont="1" applyFill="1" applyBorder="1" applyAlignment="1">
      <alignment horizontal="right"/>
    </xf>
    <xf numFmtId="165" fontId="19" fillId="13" borderId="4" xfId="1" applyNumberFormat="1" applyFont="1" applyFill="1" applyBorder="1" applyAlignment="1">
      <alignment horizontal="right"/>
    </xf>
    <xf numFmtId="165" fontId="19" fillId="13" borderId="4" xfId="1" applyNumberFormat="1" applyFont="1" applyFill="1" applyBorder="1"/>
    <xf numFmtId="165" fontId="31" fillId="13" borderId="26" xfId="1" applyNumberFormat="1" applyFont="1" applyFill="1" applyBorder="1" applyAlignment="1">
      <alignment horizontal="right"/>
    </xf>
    <xf numFmtId="165" fontId="19" fillId="13" borderId="30" xfId="1" applyNumberFormat="1" applyFont="1" applyFill="1" applyBorder="1"/>
    <xf numFmtId="165" fontId="31" fillId="2" borderId="26" xfId="1" applyNumberFormat="1" applyFont="1" applyFill="1" applyBorder="1"/>
    <xf numFmtId="165" fontId="19" fillId="0" borderId="24" xfId="1" applyNumberFormat="1" applyFont="1" applyFill="1" applyBorder="1" applyAlignment="1">
      <alignment horizontal="right"/>
    </xf>
    <xf numFmtId="165" fontId="19" fillId="0" borderId="13" xfId="1" applyNumberFormat="1" applyFont="1" applyFill="1" applyBorder="1" applyAlignment="1">
      <alignment horizontal="right"/>
    </xf>
    <xf numFmtId="165" fontId="19" fillId="0" borderId="13" xfId="1" applyNumberFormat="1" applyFont="1" applyFill="1" applyBorder="1"/>
    <xf numFmtId="165" fontId="31" fillId="2" borderId="68" xfId="1" applyNumberFormat="1" applyFont="1" applyFill="1" applyBorder="1"/>
    <xf numFmtId="165" fontId="19" fillId="2" borderId="33" xfId="1" applyNumberFormat="1" applyFont="1" applyFill="1" applyBorder="1"/>
    <xf numFmtId="165" fontId="31" fillId="13" borderId="72" xfId="1" applyNumberFormat="1" applyFont="1" applyFill="1" applyBorder="1" applyAlignment="1"/>
    <xf numFmtId="165" fontId="31" fillId="13" borderId="27" xfId="1" applyNumberFormat="1" applyFont="1" applyFill="1" applyBorder="1" applyAlignment="1"/>
    <xf numFmtId="165" fontId="31" fillId="2" borderId="30" xfId="1" applyNumberFormat="1" applyFont="1" applyFill="1" applyBorder="1" applyAlignment="1"/>
    <xf numFmtId="165" fontId="31" fillId="2" borderId="28" xfId="1" applyNumberFormat="1" applyFont="1" applyFill="1" applyBorder="1" applyAlignment="1"/>
    <xf numFmtId="165" fontId="31" fillId="4" borderId="33" xfId="1" applyNumberFormat="1" applyFont="1" applyFill="1" applyBorder="1" applyAlignment="1"/>
    <xf numFmtId="165" fontId="31" fillId="4" borderId="32" xfId="1" applyNumberFormat="1" applyFont="1" applyFill="1" applyBorder="1" applyAlignment="1"/>
    <xf numFmtId="4" fontId="5" fillId="5" borderId="72" xfId="1" applyNumberFormat="1" applyFont="1" applyFill="1" applyBorder="1" applyAlignment="1">
      <alignment horizontal="right"/>
    </xf>
    <xf numFmtId="4" fontId="12" fillId="0" borderId="72" xfId="1" applyNumberFormat="1" applyFont="1" applyFill="1" applyBorder="1" applyAlignment="1">
      <alignment horizontal="right"/>
    </xf>
    <xf numFmtId="4" fontId="7" fillId="16" borderId="72" xfId="1" applyNumberFormat="1" applyFont="1" applyFill="1" applyBorder="1" applyAlignment="1">
      <alignment horizontal="right"/>
    </xf>
    <xf numFmtId="4" fontId="14" fillId="2" borderId="72" xfId="1" applyNumberFormat="1" applyFont="1" applyFill="1" applyBorder="1" applyAlignment="1">
      <alignment horizontal="right"/>
    </xf>
    <xf numFmtId="4" fontId="12" fillId="3" borderId="72" xfId="1" applyNumberFormat="1" applyFont="1" applyFill="1" applyBorder="1" applyAlignment="1">
      <alignment horizontal="right"/>
    </xf>
    <xf numFmtId="4" fontId="14" fillId="0" borderId="72" xfId="1" applyNumberFormat="1" applyFont="1" applyFill="1" applyBorder="1" applyAlignment="1">
      <alignment horizontal="right"/>
    </xf>
    <xf numFmtId="4" fontId="14" fillId="0" borderId="72" xfId="1" applyNumberFormat="1" applyFont="1" applyBorder="1" applyAlignment="1">
      <alignment horizontal="right"/>
    </xf>
    <xf numFmtId="4" fontId="35" fillId="0" borderId="72" xfId="1" applyNumberFormat="1" applyFont="1" applyFill="1" applyBorder="1" applyAlignment="1">
      <alignment horizontal="right"/>
    </xf>
    <xf numFmtId="4" fontId="14" fillId="0" borderId="30" xfId="1" applyNumberFormat="1" applyFont="1" applyBorder="1" applyAlignment="1">
      <alignment horizontal="right"/>
    </xf>
    <xf numFmtId="4" fontId="14" fillId="12" borderId="72" xfId="1" applyNumberFormat="1" applyFont="1" applyFill="1" applyBorder="1" applyAlignment="1">
      <alignment horizontal="right"/>
    </xf>
    <xf numFmtId="4" fontId="35" fillId="13" borderId="72" xfId="1" applyNumberFormat="1" applyFont="1" applyFill="1" applyBorder="1" applyAlignment="1">
      <alignment horizontal="right"/>
    </xf>
    <xf numFmtId="4" fontId="15" fillId="2" borderId="30" xfId="1" applyNumberFormat="1" applyFont="1" applyFill="1" applyBorder="1" applyAlignment="1">
      <alignment horizontal="right"/>
    </xf>
    <xf numFmtId="4" fontId="12" fillId="5" borderId="72" xfId="1" applyNumberFormat="1" applyFont="1" applyFill="1" applyBorder="1" applyAlignment="1">
      <alignment horizontal="right"/>
    </xf>
    <xf numFmtId="4" fontId="12" fillId="2" borderId="72" xfId="1" applyNumberFormat="1" applyFont="1" applyFill="1" applyBorder="1" applyAlignment="1">
      <alignment horizontal="right"/>
    </xf>
    <xf numFmtId="4" fontId="15" fillId="3" borderId="72" xfId="1" applyNumberFormat="1" applyFont="1" applyFill="1" applyBorder="1" applyAlignment="1">
      <alignment horizontal="right"/>
    </xf>
    <xf numFmtId="4" fontId="15" fillId="2" borderId="72" xfId="1" applyNumberFormat="1" applyFont="1" applyFill="1" applyBorder="1" applyAlignment="1">
      <alignment horizontal="right"/>
    </xf>
    <xf numFmtId="4" fontId="12" fillId="2" borderId="30" xfId="1" applyNumberFormat="1" applyFont="1" applyFill="1" applyBorder="1" applyAlignment="1">
      <alignment horizontal="right"/>
    </xf>
    <xf numFmtId="4" fontId="12" fillId="4" borderId="63" xfId="1" applyNumberFormat="1" applyFont="1" applyFill="1" applyBorder="1" applyAlignment="1"/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1" fillId="4" borderId="49" xfId="0" applyNumberFormat="1" applyFont="1" applyFill="1" applyBorder="1" applyAlignment="1"/>
    <xf numFmtId="4" fontId="31" fillId="4" borderId="51" xfId="0" applyNumberFormat="1" applyFont="1" applyFill="1" applyBorder="1" applyAlignment="1"/>
    <xf numFmtId="4" fontId="31" fillId="4" borderId="69" xfId="0" applyNumberFormat="1" applyFont="1" applyFill="1" applyBorder="1" applyAlignment="1"/>
    <xf numFmtId="4" fontId="31" fillId="4" borderId="52" xfId="0" applyNumberFormat="1" applyFont="1" applyFill="1" applyBorder="1" applyAlignment="1"/>
    <xf numFmtId="4" fontId="31" fillId="4" borderId="48" xfId="0" applyNumberFormat="1" applyFont="1" applyFill="1" applyBorder="1" applyAlignment="1"/>
    <xf numFmtId="4" fontId="19" fillId="3" borderId="3" xfId="1" applyNumberFormat="1" applyFont="1" applyFill="1" applyBorder="1" applyAlignment="1">
      <alignment horizontal="right"/>
    </xf>
    <xf numFmtId="4" fontId="19" fillId="3" borderId="5" xfId="1" applyNumberFormat="1" applyFont="1" applyFill="1" applyBorder="1" applyAlignment="1">
      <alignment horizontal="right"/>
    </xf>
    <xf numFmtId="4" fontId="19" fillId="3" borderId="61" xfId="1" applyNumberFormat="1" applyFont="1" applyFill="1" applyBorder="1" applyAlignment="1">
      <alignment horizontal="right"/>
    </xf>
    <xf numFmtId="4" fontId="19" fillId="3" borderId="11" xfId="1" applyNumberFormat="1" applyFont="1" applyFill="1" applyBorder="1" applyAlignment="1">
      <alignment horizontal="right"/>
    </xf>
    <xf numFmtId="4" fontId="19" fillId="3" borderId="39" xfId="1" applyNumberFormat="1" applyFont="1" applyFill="1" applyBorder="1" applyAlignment="1">
      <alignment horizontal="right"/>
    </xf>
    <xf numFmtId="4" fontId="19" fillId="2" borderId="47" xfId="1" applyNumberFormat="1" applyFont="1" applyFill="1" applyBorder="1"/>
    <xf numFmtId="4" fontId="19" fillId="2" borderId="29" xfId="1" applyNumberFormat="1" applyFont="1" applyFill="1" applyBorder="1"/>
    <xf numFmtId="4" fontId="19" fillId="0" borderId="14" xfId="1" applyNumberFormat="1" applyFont="1" applyBorder="1" applyAlignment="1">
      <alignment horizontal="center"/>
    </xf>
    <xf numFmtId="4" fontId="19" fillId="0" borderId="4" xfId="1" applyNumberFormat="1" applyFont="1" applyBorder="1" applyAlignment="1">
      <alignment horizontal="center"/>
    </xf>
    <xf numFmtId="4" fontId="19" fillId="0" borderId="4" xfId="1" applyNumberFormat="1" applyFont="1" applyBorder="1" applyAlignment="1">
      <alignment horizontal="right"/>
    </xf>
    <xf numFmtId="4" fontId="19" fillId="0" borderId="28" xfId="1" applyNumberFormat="1" applyFont="1" applyBorder="1" applyAlignment="1">
      <alignment horizontal="right"/>
    </xf>
    <xf numFmtId="4" fontId="19" fillId="0" borderId="30" xfId="1" applyNumberFormat="1" applyFont="1" applyBorder="1" applyAlignment="1">
      <alignment horizontal="right"/>
    </xf>
    <xf numFmtId="4" fontId="19" fillId="13" borderId="14" xfId="1" applyNumberFormat="1" applyFont="1" applyFill="1" applyBorder="1" applyAlignment="1">
      <alignment horizontal="center"/>
    </xf>
    <xf numFmtId="4" fontId="19" fillId="13" borderId="4" xfId="1" applyNumberFormat="1" applyFont="1" applyFill="1" applyBorder="1" applyAlignment="1">
      <alignment horizontal="center"/>
    </xf>
    <xf numFmtId="4" fontId="19" fillId="0" borderId="24" xfId="1" applyNumberFormat="1" applyFont="1" applyFill="1" applyBorder="1" applyAlignment="1">
      <alignment horizontal="right"/>
    </xf>
    <xf numFmtId="4" fontId="31" fillId="0" borderId="26" xfId="1" applyNumberFormat="1" applyFont="1" applyBorder="1" applyAlignment="1">
      <alignment horizontal="right"/>
    </xf>
    <xf numFmtId="4" fontId="31" fillId="0" borderId="68" xfId="1" applyNumberFormat="1" applyFont="1" applyBorder="1" applyAlignment="1">
      <alignment horizontal="right"/>
    </xf>
    <xf numFmtId="0" fontId="72" fillId="6" borderId="2" xfId="0" applyFont="1" applyFill="1" applyBorder="1"/>
    <xf numFmtId="49" fontId="72" fillId="6" borderId="1" xfId="0" applyNumberFormat="1" applyFont="1" applyFill="1" applyBorder="1" applyAlignment="1">
      <alignment horizontal="center"/>
    </xf>
    <xf numFmtId="49" fontId="72" fillId="6" borderId="0" xfId="0" applyNumberFormat="1" applyFont="1" applyFill="1" applyBorder="1" applyAlignment="1">
      <alignment horizontal="center"/>
    </xf>
    <xf numFmtId="0" fontId="72" fillId="6" borderId="0" xfId="0" applyFont="1" applyFill="1" applyBorder="1"/>
    <xf numFmtId="0" fontId="72" fillId="6" borderId="25" xfId="0" applyFont="1" applyFill="1" applyBorder="1"/>
    <xf numFmtId="49" fontId="72" fillId="6" borderId="40" xfId="0" applyNumberFormat="1" applyFont="1" applyFill="1" applyBorder="1" applyAlignment="1">
      <alignment horizontal="center"/>
    </xf>
    <xf numFmtId="49" fontId="72" fillId="6" borderId="51" xfId="0" applyNumberFormat="1" applyFont="1" applyFill="1" applyBorder="1" applyAlignment="1">
      <alignment horizontal="center"/>
    </xf>
    <xf numFmtId="49" fontId="72" fillId="6" borderId="41" xfId="0" applyNumberFormat="1" applyFont="1" applyFill="1" applyBorder="1" applyAlignment="1">
      <alignment horizontal="center"/>
    </xf>
    <xf numFmtId="0" fontId="72" fillId="6" borderId="41" xfId="0" applyFont="1" applyFill="1" applyBorder="1"/>
    <xf numFmtId="0" fontId="72" fillId="6" borderId="42" xfId="0" applyFont="1" applyFill="1" applyBorder="1"/>
    <xf numFmtId="49" fontId="45" fillId="5" borderId="8" xfId="0" applyNumberFormat="1" applyFont="1" applyFill="1" applyBorder="1" applyAlignment="1">
      <alignment horizontal="center"/>
    </xf>
    <xf numFmtId="49" fontId="45" fillId="5" borderId="5" xfId="0" applyNumberFormat="1" applyFont="1" applyFill="1" applyBorder="1" applyAlignment="1">
      <alignment horizontal="center"/>
    </xf>
    <xf numFmtId="49" fontId="19" fillId="5" borderId="8" xfId="0" applyNumberFormat="1" applyFont="1" applyFill="1" applyBorder="1" applyAlignment="1">
      <alignment horizontal="center"/>
    </xf>
    <xf numFmtId="4" fontId="31" fillId="5" borderId="9" xfId="0" applyNumberFormat="1" applyFont="1" applyFill="1" applyBorder="1"/>
    <xf numFmtId="4" fontId="31" fillId="5" borderId="72" xfId="1" applyNumberFormat="1" applyFont="1" applyFill="1" applyBorder="1" applyAlignment="1">
      <alignment horizontal="right"/>
    </xf>
    <xf numFmtId="4" fontId="31" fillId="5" borderId="9" xfId="1" applyNumberFormat="1" applyFont="1" applyFill="1" applyBorder="1" applyAlignment="1">
      <alignment horizontal="right"/>
    </xf>
    <xf numFmtId="4" fontId="31" fillId="2" borderId="9" xfId="0" applyNumberFormat="1" applyFont="1" applyFill="1" applyBorder="1"/>
    <xf numFmtId="4" fontId="31" fillId="2" borderId="72" xfId="1" applyNumberFormat="1" applyFont="1" applyFill="1" applyBorder="1" applyAlignment="1">
      <alignment horizontal="right"/>
    </xf>
    <xf numFmtId="4" fontId="31" fillId="2" borderId="9" xfId="1" applyNumberFormat="1" applyFont="1" applyFill="1" applyBorder="1" applyAlignment="1">
      <alignment horizontal="right"/>
    </xf>
    <xf numFmtId="4" fontId="31" fillId="3" borderId="9" xfId="0" applyNumberFormat="1" applyFont="1" applyFill="1" applyBorder="1"/>
    <xf numFmtId="4" fontId="31" fillId="3" borderId="72" xfId="1" applyNumberFormat="1" applyFont="1" applyFill="1" applyBorder="1" applyAlignment="1">
      <alignment horizontal="right"/>
    </xf>
    <xf numFmtId="4" fontId="31" fillId="3" borderId="87" xfId="1" applyNumberFormat="1" applyFont="1" applyFill="1" applyBorder="1" applyAlignment="1">
      <alignment horizontal="right"/>
    </xf>
    <xf numFmtId="49" fontId="19" fillId="0" borderId="4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4" fontId="19" fillId="2" borderId="9" xfId="0" applyNumberFormat="1" applyFont="1" applyFill="1" applyBorder="1"/>
    <xf numFmtId="4" fontId="19" fillId="0" borderId="16" xfId="1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" fontId="19" fillId="2" borderId="16" xfId="0" applyNumberFormat="1" applyFont="1" applyFill="1" applyBorder="1"/>
    <xf numFmtId="4" fontId="19" fillId="0" borderId="29" xfId="1" applyNumberFormat="1" applyFont="1" applyBorder="1" applyAlignment="1">
      <alignment horizontal="right"/>
    </xf>
    <xf numFmtId="49" fontId="45" fillId="2" borderId="4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" fontId="19" fillId="2" borderId="46" xfId="0" applyNumberFormat="1" applyFont="1" applyFill="1" applyBorder="1"/>
    <xf numFmtId="4" fontId="19" fillId="0" borderId="46" xfId="1" applyNumberFormat="1" applyFont="1" applyBorder="1" applyAlignment="1">
      <alignment horizontal="right"/>
    </xf>
    <xf numFmtId="49" fontId="45" fillId="4" borderId="4" xfId="0" applyNumberFormat="1" applyFont="1" applyFill="1" applyBorder="1" applyAlignment="1">
      <alignment horizontal="center"/>
    </xf>
    <xf numFmtId="49" fontId="45" fillId="4" borderId="12" xfId="0" applyNumberFormat="1" applyFont="1" applyFill="1" applyBorder="1" applyAlignment="1">
      <alignment horizontal="center"/>
    </xf>
    <xf numFmtId="49" fontId="31" fillId="4" borderId="12" xfId="0" applyNumberFormat="1" applyFont="1" applyFill="1" applyBorder="1" applyAlignment="1">
      <alignment horizontal="center"/>
    </xf>
    <xf numFmtId="4" fontId="31" fillId="4" borderId="33" xfId="1" applyNumberFormat="1" applyFont="1" applyFill="1" applyBorder="1"/>
    <xf numFmtId="4" fontId="31" fillId="4" borderId="71" xfId="1" applyNumberFormat="1" applyFont="1" applyFill="1" applyBorder="1" applyAlignment="1">
      <alignment horizontal="right"/>
    </xf>
    <xf numFmtId="4" fontId="31" fillId="4" borderId="33" xfId="1" applyNumberFormat="1" applyFont="1" applyFill="1" applyBorder="1" applyAlignment="1">
      <alignment horizontal="right"/>
    </xf>
    <xf numFmtId="4" fontId="19" fillId="0" borderId="3" xfId="0" applyNumberFormat="1" applyFont="1" applyBorder="1" applyAlignment="1"/>
    <xf numFmtId="4" fontId="45" fillId="2" borderId="8" xfId="0" applyNumberFormat="1" applyFont="1" applyFill="1" applyBorder="1" applyAlignment="1">
      <alignment horizontal="center"/>
    </xf>
    <xf numFmtId="4" fontId="45" fillId="2" borderId="5" xfId="0" applyNumberFormat="1" applyFont="1" applyFill="1" applyBorder="1" applyAlignment="1">
      <alignment horizontal="center"/>
    </xf>
    <xf numFmtId="4" fontId="19" fillId="2" borderId="8" xfId="0" applyNumberFormat="1" applyFont="1" applyFill="1" applyBorder="1" applyAlignment="1">
      <alignment horizontal="center"/>
    </xf>
    <xf numFmtId="4" fontId="31" fillId="2" borderId="72" xfId="1" applyNumberFormat="1" applyFont="1" applyFill="1" applyBorder="1" applyAlignment="1"/>
    <xf numFmtId="4" fontId="31" fillId="2" borderId="61" xfId="1" applyNumberFormat="1" applyFont="1" applyFill="1" applyBorder="1" applyAlignment="1"/>
    <xf numFmtId="4" fontId="19" fillId="0" borderId="14" xfId="0" applyNumberFormat="1" applyFont="1" applyBorder="1" applyAlignment="1"/>
    <xf numFmtId="4" fontId="31" fillId="2" borderId="5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/>
    <xf numFmtId="4" fontId="29" fillId="2" borderId="5" xfId="0" applyNumberFormat="1" applyFont="1" applyFill="1" applyBorder="1" applyAlignment="1">
      <alignment horizontal="center"/>
    </xf>
    <xf numFmtId="4" fontId="19" fillId="2" borderId="5" xfId="0" applyNumberFormat="1" applyFont="1" applyFill="1" applyBorder="1" applyAlignment="1">
      <alignment horizontal="center"/>
    </xf>
    <xf numFmtId="4" fontId="29" fillId="2" borderId="8" xfId="0" applyNumberFormat="1" applyFont="1" applyFill="1" applyBorder="1" applyAlignment="1">
      <alignment horizontal="center"/>
    </xf>
    <xf numFmtId="4" fontId="3" fillId="4" borderId="22" xfId="0" applyNumberFormat="1" applyFont="1" applyFill="1" applyBorder="1" applyAlignment="1"/>
    <xf numFmtId="4" fontId="3" fillId="4" borderId="13" xfId="0" applyNumberFormat="1" applyFont="1" applyFill="1" applyBorder="1" applyAlignment="1">
      <alignment horizontal="center"/>
    </xf>
    <xf numFmtId="4" fontId="3" fillId="4" borderId="31" xfId="0" applyNumberFormat="1" applyFont="1" applyFill="1" applyBorder="1" applyAlignment="1">
      <alignment horizontal="center"/>
    </xf>
    <xf numFmtId="4" fontId="31" fillId="4" borderId="23" xfId="0" applyNumberFormat="1" applyFont="1" applyFill="1" applyBorder="1"/>
    <xf numFmtId="4" fontId="3" fillId="4" borderId="23" xfId="0" applyNumberFormat="1" applyFont="1" applyFill="1" applyBorder="1"/>
    <xf numFmtId="4" fontId="31" fillId="4" borderId="63" xfId="1" applyNumberFormat="1" applyFont="1" applyFill="1" applyBorder="1" applyAlignment="1"/>
    <xf numFmtId="4" fontId="31" fillId="4" borderId="70" xfId="1" applyNumberFormat="1" applyFont="1" applyFill="1" applyBorder="1" applyAlignment="1"/>
    <xf numFmtId="49" fontId="40" fillId="2" borderId="8" xfId="0" applyNumberFormat="1" applyFont="1" applyFill="1" applyBorder="1" applyAlignment="1">
      <alignment horizontal="center"/>
    </xf>
    <xf numFmtId="0" fontId="40" fillId="2" borderId="5" xfId="0" applyFont="1" applyFill="1" applyBorder="1"/>
    <xf numFmtId="4" fontId="73" fillId="13" borderId="27" xfId="0" applyNumberFormat="1" applyFont="1" applyFill="1" applyBorder="1"/>
    <xf numFmtId="4" fontId="74" fillId="13" borderId="8" xfId="1" applyNumberFormat="1" applyFont="1" applyFill="1" applyBorder="1" applyAlignment="1">
      <alignment horizontal="right"/>
    </xf>
    <xf numFmtId="4" fontId="74" fillId="13" borderId="5" xfId="1" applyNumberFormat="1" applyFont="1" applyFill="1" applyBorder="1" applyAlignment="1">
      <alignment horizontal="right"/>
    </xf>
    <xf numFmtId="4" fontId="74" fillId="13" borderId="8" xfId="1" applyNumberFormat="1" applyFont="1" applyFill="1" applyBorder="1"/>
    <xf numFmtId="4" fontId="74" fillId="13" borderId="7" xfId="1" applyNumberFormat="1" applyFont="1" applyFill="1" applyBorder="1" applyAlignment="1">
      <alignment horizontal="right"/>
    </xf>
    <xf numFmtId="4" fontId="74" fillId="13" borderId="28" xfId="1" applyNumberFormat="1" applyFont="1" applyFill="1" applyBorder="1" applyAlignment="1">
      <alignment horizontal="right"/>
    </xf>
    <xf numFmtId="4" fontId="74" fillId="13" borderId="47" xfId="1" applyNumberFormat="1" applyFont="1" applyFill="1" applyBorder="1" applyAlignment="1">
      <alignment horizontal="right"/>
    </xf>
    <xf numFmtId="49" fontId="75" fillId="13" borderId="8" xfId="0" applyNumberFormat="1" applyFont="1" applyFill="1" applyBorder="1" applyAlignment="1">
      <alignment horizontal="center"/>
    </xf>
    <xf numFmtId="49" fontId="73" fillId="13" borderId="5" xfId="0" applyNumberFormat="1" applyFont="1" applyFill="1" applyBorder="1" applyAlignment="1">
      <alignment horizontal="center"/>
    </xf>
    <xf numFmtId="4" fontId="74" fillId="13" borderId="5" xfId="1" applyNumberFormat="1" applyFont="1" applyFill="1" applyBorder="1"/>
    <xf numFmtId="4" fontId="74" fillId="13" borderId="28" xfId="1" applyNumberFormat="1" applyFont="1" applyFill="1" applyBorder="1"/>
    <xf numFmtId="4" fontId="74" fillId="13" borderId="47" xfId="1" applyNumberFormat="1" applyFont="1" applyFill="1" applyBorder="1"/>
    <xf numFmtId="49" fontId="40" fillId="0" borderId="9" xfId="0" applyNumberFormat="1" applyFont="1" applyFill="1" applyBorder="1" applyAlignment="1">
      <alignment horizontal="center"/>
    </xf>
    <xf numFmtId="49" fontId="40" fillId="0" borderId="4" xfId="0" applyNumberFormat="1" applyFont="1" applyFill="1" applyBorder="1" applyAlignment="1">
      <alignment horizontal="center"/>
    </xf>
    <xf numFmtId="49" fontId="66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4" fontId="40" fillId="0" borderId="0" xfId="0" applyNumberFormat="1" applyFont="1" applyFill="1" applyBorder="1" applyAlignment="1">
      <alignment horizontal="center"/>
    </xf>
    <xf numFmtId="4" fontId="76" fillId="0" borderId="0" xfId="1" applyNumberFormat="1" applyFont="1" applyFill="1" applyBorder="1" applyAlignment="1">
      <alignment horizontal="center"/>
    </xf>
    <xf numFmtId="4" fontId="76" fillId="0" borderId="0" xfId="1" applyNumberFormat="1" applyFont="1" applyBorder="1" applyAlignment="1">
      <alignment horizontal="center"/>
    </xf>
    <xf numFmtId="4" fontId="76" fillId="2" borderId="28" xfId="1" applyNumberFormat="1" applyFont="1" applyFill="1" applyBorder="1"/>
    <xf numFmtId="4" fontId="76" fillId="2" borderId="25" xfId="1" applyNumberFormat="1" applyFont="1" applyFill="1" applyBorder="1"/>
    <xf numFmtId="49" fontId="40" fillId="0" borderId="0" xfId="0" applyNumberFormat="1" applyFont="1" applyFill="1" applyBorder="1" applyAlignment="1">
      <alignment horizontal="center"/>
    </xf>
    <xf numFmtId="4" fontId="40" fillId="0" borderId="0" xfId="0" applyNumberFormat="1" applyFont="1" applyFill="1" applyBorder="1"/>
    <xf numFmtId="4" fontId="76" fillId="0" borderId="0" xfId="1" applyNumberFormat="1" applyFont="1" applyFill="1" applyBorder="1" applyAlignment="1">
      <alignment horizontal="right"/>
    </xf>
    <xf numFmtId="4" fontId="76" fillId="0" borderId="0" xfId="1" applyNumberFormat="1" applyFont="1" applyFill="1" applyBorder="1"/>
    <xf numFmtId="0" fontId="66" fillId="5" borderId="46" xfId="0" applyFont="1" applyFill="1" applyBorder="1" applyAlignment="1">
      <alignment horizontal="center"/>
    </xf>
    <xf numFmtId="0" fontId="40" fillId="13" borderId="4" xfId="0" applyFont="1" applyFill="1" applyBorder="1" applyAlignment="1">
      <alignment horizontal="center"/>
    </xf>
    <xf numFmtId="49" fontId="40" fillId="13" borderId="4" xfId="0" applyNumberFormat="1" applyFont="1" applyFill="1" applyBorder="1" applyAlignment="1">
      <alignment horizontal="center"/>
    </xf>
    <xf numFmtId="4" fontId="40" fillId="13" borderId="26" xfId="0" applyNumberFormat="1" applyFont="1" applyFill="1" applyBorder="1"/>
    <xf numFmtId="4" fontId="76" fillId="13" borderId="10" xfId="1" applyNumberFormat="1" applyFont="1" applyFill="1" applyBorder="1" applyAlignment="1">
      <alignment horizontal="right"/>
    </xf>
    <xf numFmtId="4" fontId="76" fillId="13" borderId="4" xfId="1" applyNumberFormat="1" applyFont="1" applyFill="1" applyBorder="1" applyAlignment="1">
      <alignment horizontal="right"/>
    </xf>
    <xf numFmtId="4" fontId="76" fillId="13" borderId="4" xfId="1" applyNumberFormat="1" applyFont="1" applyFill="1" applyBorder="1"/>
    <xf numFmtId="4" fontId="76" fillId="13" borderId="7" xfId="1" applyNumberFormat="1" applyFont="1" applyFill="1" applyBorder="1" applyAlignment="1">
      <alignment horizontal="right"/>
    </xf>
    <xf numFmtId="4" fontId="76" fillId="13" borderId="28" xfId="1" applyNumberFormat="1" applyFont="1" applyFill="1" applyBorder="1"/>
    <xf numFmtId="4" fontId="40" fillId="0" borderId="26" xfId="0" applyNumberFormat="1" applyFont="1" applyFill="1" applyBorder="1"/>
    <xf numFmtId="4" fontId="76" fillId="0" borderId="10" xfId="1" applyNumberFormat="1" applyFont="1" applyFill="1" applyBorder="1" applyAlignment="1">
      <alignment horizontal="right"/>
    </xf>
    <xf numFmtId="4" fontId="76" fillId="0" borderId="4" xfId="1" applyNumberFormat="1" applyFont="1" applyFill="1" applyBorder="1" applyAlignment="1">
      <alignment horizontal="right"/>
    </xf>
    <xf numFmtId="4" fontId="76" fillId="0" borderId="4" xfId="1" applyNumberFormat="1" applyFont="1" applyFill="1" applyBorder="1"/>
    <xf numFmtId="4" fontId="76" fillId="0" borderId="7" xfId="1" applyNumberFormat="1" applyFont="1" applyFill="1" applyBorder="1" applyAlignment="1">
      <alignment horizontal="right"/>
    </xf>
    <xf numFmtId="0" fontId="40" fillId="13" borderId="4" xfId="0" applyFont="1" applyFill="1" applyBorder="1" applyAlignment="1"/>
    <xf numFmtId="0" fontId="73" fillId="13" borderId="4" xfId="0" applyFont="1" applyFill="1" applyBorder="1" applyAlignment="1"/>
    <xf numFmtId="4" fontId="73" fillId="13" borderId="26" xfId="0" applyNumberFormat="1" applyFont="1" applyFill="1" applyBorder="1"/>
    <xf numFmtId="4" fontId="74" fillId="13" borderId="10" xfId="1" applyNumberFormat="1" applyFont="1" applyFill="1" applyBorder="1" applyAlignment="1">
      <alignment horizontal="right"/>
    </xf>
    <xf numFmtId="4" fontId="74" fillId="13" borderId="4" xfId="1" applyNumberFormat="1" applyFont="1" applyFill="1" applyBorder="1" applyAlignment="1">
      <alignment horizontal="right"/>
    </xf>
    <xf numFmtId="4" fontId="74" fillId="13" borderId="4" xfId="1" applyNumberFormat="1" applyFont="1" applyFill="1" applyBorder="1"/>
    <xf numFmtId="0" fontId="40" fillId="0" borderId="71" xfId="0" applyFont="1" applyFill="1" applyBorder="1" applyAlignment="1">
      <alignment horizontal="center"/>
    </xf>
    <xf numFmtId="0" fontId="66" fillId="2" borderId="13" xfId="0" applyFont="1" applyFill="1" applyBorder="1"/>
    <xf numFmtId="4" fontId="40" fillId="2" borderId="68" xfId="0" applyNumberFormat="1" applyFont="1" applyFill="1" applyBorder="1"/>
    <xf numFmtId="4" fontId="66" fillId="2" borderId="12" xfId="1" applyNumberFormat="1" applyFont="1" applyFill="1" applyBorder="1" applyAlignment="1">
      <alignment horizontal="right"/>
    </xf>
    <xf numFmtId="4" fontId="66" fillId="2" borderId="13" xfId="1" applyNumberFormat="1" applyFont="1" applyFill="1" applyBorder="1" applyAlignment="1">
      <alignment horizontal="right"/>
    </xf>
    <xf numFmtId="4" fontId="76" fillId="2" borderId="13" xfId="1" applyNumberFormat="1" applyFont="1" applyFill="1" applyBorder="1"/>
    <xf numFmtId="4" fontId="66" fillId="2" borderId="13" xfId="1" applyNumberFormat="1" applyFont="1" applyFill="1" applyBorder="1"/>
    <xf numFmtId="4" fontId="66" fillId="2" borderId="67" xfId="1" applyNumberFormat="1" applyFont="1" applyFill="1" applyBorder="1" applyAlignment="1">
      <alignment horizontal="right"/>
    </xf>
    <xf numFmtId="4" fontId="76" fillId="2" borderId="32" xfId="1" applyNumberFormat="1" applyFont="1" applyFill="1" applyBorder="1" applyAlignment="1">
      <alignment horizontal="right"/>
    </xf>
    <xf numFmtId="4" fontId="76" fillId="2" borderId="32" xfId="1" applyNumberFormat="1" applyFont="1" applyFill="1" applyBorder="1" applyAlignment="1"/>
    <xf numFmtId="49" fontId="50" fillId="18" borderId="10" xfId="0" applyNumberFormat="1" applyFont="1" applyFill="1" applyBorder="1" applyAlignment="1">
      <alignment horizontal="center"/>
    </xf>
    <xf numFmtId="0" fontId="66" fillId="3" borderId="4" xfId="0" applyFont="1" applyFill="1" applyBorder="1"/>
    <xf numFmtId="0" fontId="66" fillId="3" borderId="26" xfId="0" applyFont="1" applyFill="1" applyBorder="1"/>
    <xf numFmtId="164" fontId="76" fillId="3" borderId="10" xfId="1" applyNumberFormat="1" applyFont="1" applyFill="1" applyBorder="1" applyAlignment="1">
      <alignment horizontal="right"/>
    </xf>
    <xf numFmtId="164" fontId="76" fillId="3" borderId="4" xfId="1" applyNumberFormat="1" applyFont="1" applyFill="1" applyBorder="1" applyAlignment="1">
      <alignment horizontal="right"/>
    </xf>
    <xf numFmtId="164" fontId="76" fillId="3" borderId="7" xfId="1" applyNumberFormat="1" applyFont="1" applyFill="1" applyBorder="1" applyAlignment="1">
      <alignment horizontal="right"/>
    </xf>
    <xf numFmtId="164" fontId="76" fillId="3" borderId="28" xfId="1" applyNumberFormat="1" applyFont="1" applyFill="1" applyBorder="1" applyAlignment="1">
      <alignment horizontal="right"/>
    </xf>
    <xf numFmtId="164" fontId="76" fillId="3" borderId="26" xfId="1" applyNumberFormat="1" applyFont="1" applyFill="1" applyBorder="1" applyAlignment="1">
      <alignment horizontal="right"/>
    </xf>
    <xf numFmtId="0" fontId="14" fillId="13" borderId="4" xfId="0" applyFont="1" applyFill="1" applyBorder="1" applyAlignment="1">
      <alignment horizontal="right"/>
    </xf>
    <xf numFmtId="49" fontId="25" fillId="13" borderId="8" xfId="0" applyNumberFormat="1" applyFont="1" applyFill="1" applyBorder="1" applyAlignment="1">
      <alignment horizontal="center"/>
    </xf>
    <xf numFmtId="49" fontId="16" fillId="13" borderId="5" xfId="0" applyNumberFormat="1" applyFont="1" applyFill="1" applyBorder="1" applyAlignment="1">
      <alignment horizontal="center"/>
    </xf>
    <xf numFmtId="49" fontId="7" fillId="13" borderId="8" xfId="0" applyNumberFormat="1" applyFont="1" applyFill="1" applyBorder="1" applyAlignment="1">
      <alignment horizontal="center"/>
    </xf>
    <xf numFmtId="49" fontId="7" fillId="13" borderId="9" xfId="0" applyNumberFormat="1" applyFont="1" applyFill="1" applyBorder="1" applyAlignment="1">
      <alignment horizontal="center"/>
    </xf>
    <xf numFmtId="0" fontId="14" fillId="13" borderId="9" xfId="0" applyFont="1" applyFill="1" applyBorder="1"/>
    <xf numFmtId="0" fontId="7" fillId="13" borderId="27" xfId="0" applyFont="1" applyFill="1" applyBorder="1"/>
    <xf numFmtId="4" fontId="14" fillId="13" borderId="72" xfId="1" applyNumberFormat="1" applyFont="1" applyFill="1" applyBorder="1" applyAlignment="1">
      <alignment horizontal="right"/>
    </xf>
    <xf numFmtId="0" fontId="0" fillId="13" borderId="0" xfId="0" applyFill="1"/>
    <xf numFmtId="4" fontId="31" fillId="4" borderId="67" xfId="0" applyNumberFormat="1" applyFont="1" applyFill="1" applyBorder="1"/>
    <xf numFmtId="0" fontId="19" fillId="6" borderId="2" xfId="0" applyFont="1" applyFill="1" applyBorder="1"/>
    <xf numFmtId="0" fontId="19" fillId="6" borderId="49" xfId="0" applyFont="1" applyFill="1" applyBorder="1"/>
    <xf numFmtId="0" fontId="19" fillId="6" borderId="41" xfId="0" applyFont="1" applyFill="1" applyBorder="1"/>
    <xf numFmtId="0" fontId="19" fillId="0" borderId="3" xfId="0" applyFont="1" applyBorder="1" applyAlignment="1"/>
    <xf numFmtId="0" fontId="31" fillId="5" borderId="9" xfId="0" applyFont="1" applyFill="1" applyBorder="1"/>
    <xf numFmtId="0" fontId="19" fillId="5" borderId="9" xfId="0" applyFont="1" applyFill="1" applyBorder="1"/>
    <xf numFmtId="164" fontId="31" fillId="5" borderId="72" xfId="1" applyNumberFormat="1" applyFont="1" applyFill="1" applyBorder="1" applyAlignment="1"/>
    <xf numFmtId="164" fontId="31" fillId="5" borderId="61" xfId="1" applyNumberFormat="1" applyFont="1" applyFill="1" applyBorder="1" applyAlignment="1"/>
    <xf numFmtId="0" fontId="19" fillId="0" borderId="14" xfId="0" applyFont="1" applyBorder="1" applyAlignment="1"/>
    <xf numFmtId="49" fontId="31" fillId="2" borderId="5" xfId="0" applyNumberFormat="1" applyFont="1" applyFill="1" applyBorder="1" applyAlignment="1">
      <alignment horizontal="center"/>
    </xf>
    <xf numFmtId="0" fontId="31" fillId="3" borderId="9" xfId="0" applyFont="1" applyFill="1" applyBorder="1"/>
    <xf numFmtId="0" fontId="19" fillId="3" borderId="9" xfId="0" applyFont="1" applyFill="1" applyBorder="1"/>
    <xf numFmtId="164" fontId="31" fillId="3" borderId="72" xfId="1" applyNumberFormat="1" applyFont="1" applyFill="1" applyBorder="1" applyAlignment="1"/>
    <xf numFmtId="164" fontId="31" fillId="3" borderId="61" xfId="1" applyNumberFormat="1" applyFont="1" applyFill="1" applyBorder="1" applyAlignment="1">
      <alignment horizontal="right"/>
    </xf>
    <xf numFmtId="164" fontId="31" fillId="2" borderId="61" xfId="1" applyNumberFormat="1" applyFont="1" applyFill="1" applyBorder="1" applyAlignment="1">
      <alignment horizontal="right"/>
    </xf>
    <xf numFmtId="0" fontId="19" fillId="0" borderId="7" xfId="0" applyFont="1" applyBorder="1"/>
    <xf numFmtId="0" fontId="19" fillId="0" borderId="16" xfId="0" applyFont="1" applyBorder="1"/>
    <xf numFmtId="0" fontId="31" fillId="4" borderId="23" xfId="0" applyFont="1" applyFill="1" applyBorder="1"/>
    <xf numFmtId="164" fontId="31" fillId="4" borderId="63" xfId="1" applyNumberFormat="1" applyFont="1" applyFill="1" applyBorder="1" applyAlignment="1"/>
    <xf numFmtId="164" fontId="31" fillId="4" borderId="70" xfId="1" applyNumberFormat="1" applyFont="1" applyFill="1" applyBorder="1" applyAlignment="1">
      <alignment horizontal="right"/>
    </xf>
    <xf numFmtId="0" fontId="19" fillId="0" borderId="2" xfId="0" applyFont="1" applyFill="1" applyBorder="1" applyAlignment="1"/>
    <xf numFmtId="164" fontId="19" fillId="4" borderId="92" xfId="1" applyNumberFormat="1" applyFont="1" applyFill="1" applyBorder="1" applyAlignment="1"/>
    <xf numFmtId="164" fontId="31" fillId="5" borderId="7" xfId="1" applyNumberFormat="1" applyFont="1" applyFill="1" applyBorder="1" applyAlignment="1"/>
    <xf numFmtId="4" fontId="31" fillId="3" borderId="7" xfId="1" applyNumberFormat="1" applyFont="1" applyFill="1" applyBorder="1"/>
    <xf numFmtId="4" fontId="31" fillId="17" borderId="7" xfId="1" applyNumberFormat="1" applyFont="1" applyFill="1" applyBorder="1" applyAlignment="1">
      <alignment horizontal="right"/>
    </xf>
    <xf numFmtId="0" fontId="19" fillId="4" borderId="88" xfId="0" applyFont="1" applyFill="1" applyBorder="1" applyAlignment="1">
      <alignment horizontal="left" vertical="center"/>
    </xf>
    <xf numFmtId="0" fontId="19" fillId="5" borderId="55" xfId="0" applyFont="1" applyFill="1" applyBorder="1" applyAlignment="1">
      <alignment horizontal="center"/>
    </xf>
    <xf numFmtId="0" fontId="19" fillId="13" borderId="55" xfId="0" applyFont="1" applyFill="1" applyBorder="1" applyAlignment="1">
      <alignment horizontal="center"/>
    </xf>
    <xf numFmtId="49" fontId="19" fillId="17" borderId="7" xfId="0" applyNumberFormat="1" applyFont="1" applyFill="1" applyBorder="1" applyAlignment="1">
      <alignment horizontal="center"/>
    </xf>
    <xf numFmtId="49" fontId="31" fillId="17" borderId="7" xfId="0" applyNumberFormat="1" applyFont="1" applyFill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19" fillId="4" borderId="20" xfId="0" applyFont="1" applyFill="1" applyBorder="1" applyAlignment="1">
      <alignment vertical="center"/>
    </xf>
    <xf numFmtId="164" fontId="19" fillId="4" borderId="109" xfId="1" applyNumberFormat="1" applyFont="1" applyFill="1" applyBorder="1" applyAlignment="1"/>
    <xf numFmtId="164" fontId="19" fillId="4" borderId="45" xfId="1" applyNumberFormat="1" applyFont="1" applyFill="1" applyBorder="1" applyAlignment="1"/>
    <xf numFmtId="0" fontId="31" fillId="5" borderId="14" xfId="0" applyFont="1" applyFill="1" applyBorder="1" applyAlignment="1"/>
    <xf numFmtId="49" fontId="19" fillId="3" borderId="14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19" fillId="13" borderId="14" xfId="0" applyNumberFormat="1" applyFont="1" applyFill="1" applyBorder="1" applyAlignment="1">
      <alignment horizontal="center"/>
    </xf>
    <xf numFmtId="49" fontId="19" fillId="17" borderId="14" xfId="0" applyNumberFormat="1" applyFont="1" applyFill="1" applyBorder="1" applyAlignment="1">
      <alignment horizontal="center"/>
    </xf>
    <xf numFmtId="49" fontId="31" fillId="17" borderId="14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86" xfId="0" applyFont="1" applyFill="1" applyBorder="1"/>
    <xf numFmtId="165" fontId="19" fillId="0" borderId="39" xfId="1" applyNumberFormat="1" applyFont="1" applyFill="1" applyBorder="1" applyAlignment="1">
      <alignment horizontal="right"/>
    </xf>
    <xf numFmtId="165" fontId="19" fillId="0" borderId="6" xfId="1" applyNumberFormat="1" applyFont="1" applyFill="1" applyBorder="1" applyAlignment="1">
      <alignment horizontal="right"/>
    </xf>
    <xf numFmtId="165" fontId="19" fillId="0" borderId="6" xfId="1" applyNumberFormat="1" applyFont="1" applyFill="1" applyBorder="1"/>
    <xf numFmtId="165" fontId="31" fillId="2" borderId="66" xfId="1" applyNumberFormat="1" applyFont="1" applyFill="1" applyBorder="1"/>
    <xf numFmtId="165" fontId="19" fillId="2" borderId="29" xfId="1" applyNumberFormat="1" applyFont="1" applyFill="1" applyBorder="1"/>
    <xf numFmtId="0" fontId="78" fillId="0" borderId="0" xfId="0" applyFont="1"/>
    <xf numFmtId="3" fontId="49" fillId="2" borderId="50" xfId="0" applyNumberFormat="1" applyFont="1" applyFill="1" applyBorder="1" applyAlignment="1">
      <alignment horizontal="right"/>
    </xf>
    <xf numFmtId="3" fontId="49" fillId="2" borderId="65" xfId="0" applyNumberFormat="1" applyFont="1" applyFill="1" applyBorder="1" applyAlignment="1">
      <alignment horizontal="right"/>
    </xf>
    <xf numFmtId="0" fontId="79" fillId="0" borderId="0" xfId="0" applyFont="1"/>
    <xf numFmtId="0" fontId="19" fillId="13" borderId="26" xfId="0" applyFont="1" applyFill="1" applyBorder="1" applyAlignment="1"/>
    <xf numFmtId="165" fontId="45" fillId="13" borderId="10" xfId="1" applyNumberFormat="1" applyFont="1" applyFill="1" applyBorder="1" applyAlignment="1"/>
    <xf numFmtId="165" fontId="45" fillId="13" borderId="4" xfId="1" applyNumberFormat="1" applyFont="1" applyFill="1" applyBorder="1" applyAlignment="1"/>
    <xf numFmtId="165" fontId="19" fillId="13" borderId="4" xfId="1" applyNumberFormat="1" applyFont="1" applyFill="1" applyBorder="1" applyAlignment="1"/>
    <xf numFmtId="165" fontId="29" fillId="13" borderId="55" xfId="1" applyNumberFormat="1" applyFont="1" applyFill="1" applyBorder="1" applyAlignment="1"/>
    <xf numFmtId="165" fontId="29" fillId="13" borderId="30" xfId="1" applyNumberFormat="1" applyFont="1" applyFill="1" applyBorder="1" applyAlignment="1"/>
    <xf numFmtId="0" fontId="45" fillId="13" borderId="4" xfId="0" applyFont="1" applyFill="1" applyBorder="1" applyAlignment="1">
      <alignment horizontal="center"/>
    </xf>
    <xf numFmtId="0" fontId="45" fillId="13" borderId="4" xfId="0" applyFont="1" applyFill="1" applyBorder="1" applyAlignment="1"/>
    <xf numFmtId="0" fontId="31" fillId="13" borderId="4" xfId="0" applyFont="1" applyFill="1" applyBorder="1" applyAlignment="1"/>
    <xf numFmtId="0" fontId="31" fillId="13" borderId="7" xfId="0" applyFont="1" applyFill="1" applyBorder="1" applyAlignment="1"/>
    <xf numFmtId="165" fontId="31" fillId="13" borderId="14" xfId="1" applyNumberFormat="1" applyFont="1" applyFill="1" applyBorder="1" applyAlignment="1"/>
    <xf numFmtId="165" fontId="31" fillId="13" borderId="4" xfId="1" applyNumberFormat="1" applyFont="1" applyFill="1" applyBorder="1" applyAlignment="1"/>
    <xf numFmtId="165" fontId="31" fillId="13" borderId="26" xfId="1" applyNumberFormat="1" applyFont="1" applyFill="1" applyBorder="1" applyAlignment="1"/>
    <xf numFmtId="165" fontId="31" fillId="13" borderId="30" xfId="1" applyNumberFormat="1" applyFont="1" applyFill="1" applyBorder="1" applyAlignment="1"/>
    <xf numFmtId="0" fontId="8" fillId="13" borderId="0" xfId="0" applyFont="1" applyFill="1"/>
    <xf numFmtId="165" fontId="19" fillId="13" borderId="30" xfId="1" applyNumberFormat="1" applyFont="1" applyFill="1" applyBorder="1" applyAlignment="1">
      <alignment horizontal="right"/>
    </xf>
    <xf numFmtId="4" fontId="76" fillId="13" borderId="8" xfId="1" applyNumberFormat="1" applyFont="1" applyFill="1" applyBorder="1" applyAlignment="1">
      <alignment horizontal="right"/>
    </xf>
    <xf numFmtId="49" fontId="13" fillId="13" borderId="10" xfId="0" applyNumberFormat="1" applyFont="1" applyFill="1" applyBorder="1" applyAlignment="1">
      <alignment horizontal="center"/>
    </xf>
    <xf numFmtId="49" fontId="13" fillId="13" borderId="8" xfId="0" applyNumberFormat="1" applyFont="1" applyFill="1" applyBorder="1" applyAlignment="1">
      <alignment horizontal="center"/>
    </xf>
    <xf numFmtId="49" fontId="14" fillId="13" borderId="8" xfId="0" applyNumberFormat="1" applyFont="1" applyFill="1" applyBorder="1" applyAlignment="1">
      <alignment horizontal="center"/>
    </xf>
    <xf numFmtId="49" fontId="14" fillId="13" borderId="9" xfId="0" applyNumberFormat="1" applyFont="1" applyFill="1" applyBorder="1" applyAlignment="1">
      <alignment horizontal="center"/>
    </xf>
    <xf numFmtId="0" fontId="14" fillId="13" borderId="27" xfId="0" applyFont="1" applyFill="1" applyBorder="1"/>
    <xf numFmtId="4" fontId="15" fillId="13" borderId="72" xfId="1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" fontId="76" fillId="13" borderId="5" xfId="1" applyNumberFormat="1" applyFont="1" applyFill="1" applyBorder="1" applyAlignment="1">
      <alignment horizontal="right"/>
    </xf>
    <xf numFmtId="4" fontId="76" fillId="13" borderId="5" xfId="1" applyNumberFormat="1" applyFont="1" applyFill="1" applyBorder="1"/>
    <xf numFmtId="4" fontId="51" fillId="3" borderId="4" xfId="1" applyNumberFormat="1" applyFont="1" applyFill="1" applyBorder="1"/>
    <xf numFmtId="4" fontId="51" fillId="3" borderId="4" xfId="1" applyNumberFormat="1" applyFont="1" applyFill="1" applyBorder="1" applyAlignment="1">
      <alignment horizontal="right"/>
    </xf>
    <xf numFmtId="164" fontId="31" fillId="3" borderId="7" xfId="1" applyNumberFormat="1" applyFont="1" applyFill="1" applyBorder="1"/>
    <xf numFmtId="4" fontId="31" fillId="0" borderId="7" xfId="1" applyNumberFormat="1" applyFont="1" applyFill="1" applyBorder="1" applyAlignment="1">
      <alignment horizontal="right"/>
    </xf>
    <xf numFmtId="4" fontId="31" fillId="13" borderId="7" xfId="1" applyNumberFormat="1" applyFont="1" applyFill="1" applyBorder="1"/>
    <xf numFmtId="4" fontId="31" fillId="0" borderId="67" xfId="1" applyNumberFormat="1" applyFont="1" applyFill="1" applyBorder="1" applyAlignment="1">
      <alignment horizontal="right"/>
    </xf>
    <xf numFmtId="4" fontId="31" fillId="13" borderId="7" xfId="1" applyNumberFormat="1" applyFont="1" applyFill="1" applyBorder="1" applyAlignment="1">
      <alignment horizontal="right"/>
    </xf>
    <xf numFmtId="0" fontId="31" fillId="0" borderId="2" xfId="0" applyFont="1" applyFill="1" applyBorder="1" applyAlignment="1"/>
    <xf numFmtId="49" fontId="45" fillId="2" borderId="17" xfId="0" applyNumberFormat="1" applyFont="1" applyFill="1" applyBorder="1" applyAlignment="1">
      <alignment horizontal="center"/>
    </xf>
    <xf numFmtId="49" fontId="31" fillId="2" borderId="17" xfId="0" applyNumberFormat="1" applyFont="1" applyFill="1" applyBorder="1" applyAlignment="1">
      <alignment horizontal="center"/>
    </xf>
    <xf numFmtId="49" fontId="45" fillId="2" borderId="1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31" fillId="0" borderId="1" xfId="0" applyFont="1" applyBorder="1"/>
    <xf numFmtId="3" fontId="31" fillId="2" borderId="79" xfId="0" applyNumberFormat="1" applyFont="1" applyFill="1" applyBorder="1" applyAlignment="1"/>
    <xf numFmtId="0" fontId="31" fillId="2" borderId="67" xfId="0" applyFont="1" applyFill="1" applyBorder="1"/>
    <xf numFmtId="4" fontId="45" fillId="0" borderId="24" xfId="1" applyNumberFormat="1" applyFont="1" applyFill="1" applyBorder="1"/>
    <xf numFmtId="4" fontId="45" fillId="0" borderId="13" xfId="1" applyNumberFormat="1" applyFont="1" applyFill="1" applyBorder="1"/>
    <xf numFmtId="4" fontId="45" fillId="0" borderId="68" xfId="1" applyNumberFormat="1" applyFont="1" applyFill="1" applyBorder="1"/>
    <xf numFmtId="4" fontId="45" fillId="0" borderId="71" xfId="1" applyNumberFormat="1" applyFont="1" applyFill="1" applyBorder="1"/>
    <xf numFmtId="4" fontId="45" fillId="0" borderId="33" xfId="1" applyNumberFormat="1" applyFont="1" applyFill="1" applyBorder="1"/>
    <xf numFmtId="4" fontId="7" fillId="2" borderId="72" xfId="1" applyNumberFormat="1" applyFont="1" applyFill="1" applyBorder="1" applyAlignment="1">
      <alignment horizontal="right"/>
    </xf>
    <xf numFmtId="4" fontId="7" fillId="3" borderId="72" xfId="1" applyNumberFormat="1" applyFont="1" applyFill="1" applyBorder="1" applyAlignment="1">
      <alignment horizontal="right"/>
    </xf>
    <xf numFmtId="4" fontId="7" fillId="0" borderId="72" xfId="1" applyNumberFormat="1" applyFont="1" applyFill="1" applyBorder="1" applyAlignment="1">
      <alignment horizontal="right"/>
    </xf>
    <xf numFmtId="4" fontId="7" fillId="0" borderId="72" xfId="1" applyNumberFormat="1" applyFont="1" applyBorder="1" applyAlignment="1">
      <alignment horizontal="right"/>
    </xf>
    <xf numFmtId="4" fontId="80" fillId="0" borderId="72" xfId="1" applyNumberFormat="1" applyFont="1" applyFill="1" applyBorder="1" applyAlignment="1">
      <alignment horizontal="right"/>
    </xf>
    <xf numFmtId="4" fontId="7" fillId="0" borderId="30" xfId="1" applyNumberFormat="1" applyFont="1" applyBorder="1" applyAlignment="1">
      <alignment horizontal="right"/>
    </xf>
    <xf numFmtId="4" fontId="7" fillId="12" borderId="72" xfId="1" applyNumberFormat="1" applyFont="1" applyFill="1" applyBorder="1" applyAlignment="1">
      <alignment horizontal="right"/>
    </xf>
    <xf numFmtId="4" fontId="7" fillId="13" borderId="72" xfId="1" applyNumberFormat="1" applyFont="1" applyFill="1" applyBorder="1" applyAlignment="1">
      <alignment horizontal="right"/>
    </xf>
    <xf numFmtId="4" fontId="80" fillId="13" borderId="72" xfId="1" applyNumberFormat="1" applyFont="1" applyFill="1" applyBorder="1" applyAlignment="1">
      <alignment horizontal="right"/>
    </xf>
    <xf numFmtId="4" fontId="7" fillId="2" borderId="30" xfId="1" applyNumberFormat="1" applyFont="1" applyFill="1" applyBorder="1" applyAlignment="1">
      <alignment horizontal="right"/>
    </xf>
    <xf numFmtId="4" fontId="7" fillId="5" borderId="72" xfId="1" applyNumberFormat="1" applyFont="1" applyFill="1" applyBorder="1" applyAlignment="1">
      <alignment horizontal="right"/>
    </xf>
    <xf numFmtId="4" fontId="7" fillId="4" borderId="63" xfId="1" applyNumberFormat="1" applyFont="1" applyFill="1" applyBorder="1" applyAlignment="1"/>
    <xf numFmtId="4" fontId="31" fillId="0" borderId="30" xfId="1" applyNumberFormat="1" applyFont="1" applyBorder="1" applyAlignment="1">
      <alignment horizontal="right"/>
    </xf>
    <xf numFmtId="4" fontId="31" fillId="0" borderId="29" xfId="1" applyNumberFormat="1" applyFont="1" applyBorder="1" applyAlignment="1">
      <alignment horizontal="right"/>
    </xf>
    <xf numFmtId="164" fontId="31" fillId="2" borderId="72" xfId="1" applyNumberFormat="1" applyFont="1" applyFill="1" applyBorder="1" applyAlignment="1"/>
    <xf numFmtId="164" fontId="50" fillId="3" borderId="30" xfId="1" applyNumberFormat="1" applyFont="1" applyFill="1" applyBorder="1" applyAlignment="1">
      <alignment horizontal="right"/>
    </xf>
    <xf numFmtId="4" fontId="81" fillId="13" borderId="30" xfId="1" applyNumberFormat="1" applyFont="1" applyFill="1" applyBorder="1" applyAlignment="1">
      <alignment horizontal="right"/>
    </xf>
    <xf numFmtId="4" fontId="50" fillId="13" borderId="30" xfId="1" applyNumberFormat="1" applyFont="1" applyFill="1" applyBorder="1" applyAlignment="1">
      <alignment horizontal="right"/>
    </xf>
    <xf numFmtId="4" fontId="81" fillId="13" borderId="33" xfId="1" applyNumberFormat="1" applyFont="1" applyFill="1" applyBorder="1" applyAlignment="1">
      <alignment horizontal="right"/>
    </xf>
    <xf numFmtId="44" fontId="21" fillId="3" borderId="46" xfId="1" applyFont="1" applyFill="1" applyBorder="1" applyAlignment="1">
      <alignment horizontal="right"/>
    </xf>
    <xf numFmtId="44" fontId="21" fillId="3" borderId="7" xfId="1" applyFont="1" applyFill="1" applyBorder="1"/>
    <xf numFmtId="164" fontId="31" fillId="3" borderId="29" xfId="1" applyNumberFormat="1" applyFont="1" applyFill="1" applyBorder="1" applyAlignment="1">
      <alignment horizontal="right"/>
    </xf>
    <xf numFmtId="164" fontId="31" fillId="0" borderId="30" xfId="1" applyNumberFormat="1" applyFont="1" applyFill="1" applyBorder="1" applyAlignment="1">
      <alignment horizontal="right"/>
    </xf>
    <xf numFmtId="164" fontId="31" fillId="3" borderId="29" xfId="1" applyNumberFormat="1" applyFont="1" applyFill="1" applyBorder="1"/>
    <xf numFmtId="164" fontId="31" fillId="0" borderId="29" xfId="1" applyNumberFormat="1" applyFont="1" applyFill="1" applyBorder="1" applyAlignment="1">
      <alignment horizontal="right"/>
    </xf>
    <xf numFmtId="164" fontId="31" fillId="13" borderId="33" xfId="1" applyNumberFormat="1" applyFont="1" applyFill="1" applyBorder="1" applyAlignment="1">
      <alignment horizontal="right"/>
    </xf>
    <xf numFmtId="164" fontId="31" fillId="3" borderId="6" xfId="1" applyNumberFormat="1" applyFont="1" applyFill="1" applyBorder="1" applyAlignment="1">
      <alignment horizontal="right"/>
    </xf>
    <xf numFmtId="44" fontId="31" fillId="0" borderId="26" xfId="1" applyNumberFormat="1" applyFont="1" applyFill="1" applyBorder="1" applyAlignment="1">
      <alignment horizontal="right"/>
    </xf>
    <xf numFmtId="44" fontId="31" fillId="16" borderId="26" xfId="1" applyNumberFormat="1" applyFont="1" applyFill="1" applyBorder="1"/>
    <xf numFmtId="3" fontId="31" fillId="2" borderId="58" xfId="0" applyNumberFormat="1" applyFont="1" applyFill="1" applyBorder="1" applyAlignment="1"/>
    <xf numFmtId="4" fontId="31" fillId="4" borderId="61" xfId="0" applyNumberFormat="1" applyFont="1" applyFill="1" applyBorder="1" applyAlignment="1"/>
    <xf numFmtId="4" fontId="31" fillId="3" borderId="26" xfId="0" applyNumberFormat="1" applyFont="1" applyFill="1" applyBorder="1" applyAlignment="1">
      <alignment horizontal="right"/>
    </xf>
    <xf numFmtId="4" fontId="19" fillId="2" borderId="26" xfId="0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19" fillId="0" borderId="13" xfId="0" applyFont="1" applyBorder="1"/>
    <xf numFmtId="4" fontId="19" fillId="0" borderId="13" xfId="0" applyNumberFormat="1" applyFont="1" applyBorder="1"/>
    <xf numFmtId="4" fontId="31" fillId="0" borderId="13" xfId="0" applyNumberFormat="1" applyFont="1" applyBorder="1"/>
    <xf numFmtId="4" fontId="19" fillId="0" borderId="68" xfId="0" applyNumberFormat="1" applyFont="1" applyBorder="1"/>
    <xf numFmtId="49" fontId="71" fillId="6" borderId="54" xfId="0" applyNumberFormat="1" applyFont="1" applyFill="1" applyBorder="1" applyAlignment="1">
      <alignment horizontal="center" vertical="center"/>
    </xf>
    <xf numFmtId="49" fontId="72" fillId="6" borderId="44" xfId="0" applyNumberFormat="1" applyFont="1" applyFill="1" applyBorder="1" applyAlignment="1">
      <alignment horizontal="center" vertical="center"/>
    </xf>
    <xf numFmtId="49" fontId="72" fillId="6" borderId="56" xfId="0" applyNumberFormat="1" applyFont="1" applyFill="1" applyBorder="1" applyAlignment="1">
      <alignment horizontal="center" vertical="center"/>
    </xf>
    <xf numFmtId="49" fontId="72" fillId="6" borderId="87" xfId="0" applyNumberFormat="1" applyFont="1" applyFill="1" applyBorder="1" applyAlignment="1">
      <alignment horizontal="center" vertical="center"/>
    </xf>
    <xf numFmtId="49" fontId="72" fillId="6" borderId="9" xfId="0" applyNumberFormat="1" applyFont="1" applyFill="1" applyBorder="1" applyAlignment="1">
      <alignment horizontal="center" vertical="center"/>
    </xf>
    <xf numFmtId="49" fontId="72" fillId="6" borderId="27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3" fontId="71" fillId="6" borderId="62" xfId="0" applyNumberFormat="1" applyFont="1" applyFill="1" applyBorder="1" applyAlignment="1">
      <alignment horizontal="center" vertical="center" wrapText="1"/>
    </xf>
    <xf numFmtId="3" fontId="71" fillId="6" borderId="50" xfId="0" applyNumberFormat="1" applyFont="1" applyFill="1" applyBorder="1" applyAlignment="1">
      <alignment horizontal="center" vertical="center" wrapText="1"/>
    </xf>
    <xf numFmtId="3" fontId="71" fillId="6" borderId="59" xfId="0" applyNumberFormat="1" applyFont="1" applyFill="1" applyBorder="1" applyAlignment="1">
      <alignment horizontal="center" vertical="center" wrapText="1"/>
    </xf>
    <xf numFmtId="3" fontId="71" fillId="7" borderId="62" xfId="0" applyNumberFormat="1" applyFont="1" applyFill="1" applyBorder="1" applyAlignment="1">
      <alignment horizontal="center" vertical="center" wrapText="1"/>
    </xf>
    <xf numFmtId="3" fontId="71" fillId="7" borderId="50" xfId="0" applyNumberFormat="1" applyFont="1" applyFill="1" applyBorder="1" applyAlignment="1">
      <alignment horizontal="center" vertical="center" wrapText="1"/>
    </xf>
    <xf numFmtId="3" fontId="71" fillId="7" borderId="59" xfId="0" applyNumberFormat="1" applyFont="1" applyFill="1" applyBorder="1" applyAlignment="1">
      <alignment horizontal="center" vertical="center" wrapText="1"/>
    </xf>
    <xf numFmtId="49" fontId="31" fillId="6" borderId="54" xfId="0" applyNumberFormat="1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19" fillId="6" borderId="87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3" fontId="10" fillId="6" borderId="62" xfId="0" applyNumberFormat="1" applyFont="1" applyFill="1" applyBorder="1" applyAlignment="1">
      <alignment horizontal="center" vertical="center" wrapText="1"/>
    </xf>
    <xf numFmtId="3" fontId="10" fillId="6" borderId="50" xfId="0" applyNumberFormat="1" applyFont="1" applyFill="1" applyBorder="1" applyAlignment="1">
      <alignment horizontal="center" vertical="center" wrapText="1"/>
    </xf>
    <xf numFmtId="3" fontId="10" fillId="6" borderId="59" xfId="0" applyNumberFormat="1" applyFont="1" applyFill="1" applyBorder="1" applyAlignment="1">
      <alignment horizontal="center" vertical="center" wrapText="1"/>
    </xf>
    <xf numFmtId="3" fontId="10" fillId="7" borderId="62" xfId="0" applyNumberFormat="1" applyFont="1" applyFill="1" applyBorder="1" applyAlignment="1">
      <alignment horizontal="center" vertical="center" wrapText="1"/>
    </xf>
    <xf numFmtId="3" fontId="10" fillId="7" borderId="50" xfId="0" applyNumberFormat="1" applyFont="1" applyFill="1" applyBorder="1" applyAlignment="1">
      <alignment horizontal="center" vertical="center" wrapText="1"/>
    </xf>
    <xf numFmtId="3" fontId="10" fillId="7" borderId="59" xfId="0" applyNumberFormat="1" applyFont="1" applyFill="1" applyBorder="1" applyAlignment="1">
      <alignment horizontal="center" vertical="center" wrapText="1"/>
    </xf>
    <xf numFmtId="49" fontId="19" fillId="6" borderId="44" xfId="0" applyNumberFormat="1" applyFont="1" applyFill="1" applyBorder="1" applyAlignment="1">
      <alignment horizontal="center" vertical="center"/>
    </xf>
    <xf numFmtId="49" fontId="19" fillId="6" borderId="87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3" fontId="77" fillId="6" borderId="62" xfId="0" applyNumberFormat="1" applyFont="1" applyFill="1" applyBorder="1" applyAlignment="1">
      <alignment horizontal="center" vertical="center" wrapText="1"/>
    </xf>
    <xf numFmtId="3" fontId="77" fillId="6" borderId="50" xfId="0" applyNumberFormat="1" applyFont="1" applyFill="1" applyBorder="1" applyAlignment="1">
      <alignment horizontal="center" vertical="center" wrapText="1"/>
    </xf>
    <xf numFmtId="3" fontId="77" fillId="6" borderId="59" xfId="0" applyNumberFormat="1" applyFont="1" applyFill="1" applyBorder="1" applyAlignment="1">
      <alignment horizontal="center" vertical="center" wrapText="1"/>
    </xf>
    <xf numFmtId="3" fontId="77" fillId="7" borderId="62" xfId="0" applyNumberFormat="1" applyFont="1" applyFill="1" applyBorder="1" applyAlignment="1">
      <alignment horizontal="center" vertical="center" wrapText="1"/>
    </xf>
    <xf numFmtId="3" fontId="77" fillId="7" borderId="50" xfId="0" applyNumberFormat="1" applyFont="1" applyFill="1" applyBorder="1" applyAlignment="1">
      <alignment horizontal="center" vertical="center" wrapText="1"/>
    </xf>
    <xf numFmtId="3" fontId="77" fillId="7" borderId="59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66" fillId="6" borderId="88" xfId="0" applyNumberFormat="1" applyFont="1" applyFill="1" applyBorder="1" applyAlignment="1">
      <alignment horizontal="center"/>
    </xf>
    <xf numFmtId="49" fontId="66" fillId="6" borderId="21" xfId="0" applyNumberFormat="1" applyFont="1" applyFill="1" applyBorder="1" applyAlignment="1">
      <alignment horizontal="center"/>
    </xf>
    <xf numFmtId="49" fontId="66" fillId="6" borderId="45" xfId="0" applyNumberFormat="1" applyFont="1" applyFill="1" applyBorder="1" applyAlignment="1">
      <alignment horizontal="center"/>
    </xf>
    <xf numFmtId="0" fontId="50" fillId="6" borderId="55" xfId="0" applyFont="1" applyFill="1" applyBorder="1" applyAlignment="1">
      <alignment horizontal="center"/>
    </xf>
    <xf numFmtId="0" fontId="50" fillId="6" borderId="16" xfId="0" applyFont="1" applyFill="1" applyBorder="1" applyAlignment="1">
      <alignment horizontal="center"/>
    </xf>
    <xf numFmtId="0" fontId="50" fillId="6" borderId="28" xfId="0" applyFont="1" applyFill="1" applyBorder="1" applyAlignment="1">
      <alignment horizontal="center"/>
    </xf>
    <xf numFmtId="0" fontId="19" fillId="6" borderId="86" xfId="0" applyFont="1" applyFill="1" applyBorder="1" applyAlignment="1">
      <alignment horizontal="center" vertical="center"/>
    </xf>
    <xf numFmtId="0" fontId="19" fillId="6" borderId="57" xfId="0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51" xfId="0" applyFont="1" applyFill="1" applyBorder="1" applyAlignment="1">
      <alignment horizontal="center" vertical="center"/>
    </xf>
    <xf numFmtId="165" fontId="21" fillId="5" borderId="6" xfId="1" applyNumberFormat="1" applyFont="1" applyFill="1" applyBorder="1" applyAlignment="1">
      <alignment horizontal="center"/>
    </xf>
    <xf numFmtId="165" fontId="21" fillId="5" borderId="5" xfId="1" applyNumberFormat="1" applyFont="1" applyFill="1" applyBorder="1" applyAlignment="1">
      <alignment horizontal="center"/>
    </xf>
    <xf numFmtId="165" fontId="21" fillId="5" borderId="66" xfId="1" applyNumberFormat="1" applyFont="1" applyFill="1" applyBorder="1" applyAlignment="1">
      <alignment horizontal="center"/>
    </xf>
    <xf numFmtId="165" fontId="21" fillId="5" borderId="61" xfId="1" applyNumberFormat="1" applyFont="1" applyFill="1" applyBorder="1" applyAlignment="1">
      <alignment horizontal="center"/>
    </xf>
    <xf numFmtId="165" fontId="21" fillId="5" borderId="29" xfId="1" applyNumberFormat="1" applyFont="1" applyFill="1" applyBorder="1" applyAlignment="1">
      <alignment horizontal="center"/>
    </xf>
    <xf numFmtId="165" fontId="21" fillId="5" borderId="72" xfId="1" applyNumberFormat="1" applyFont="1" applyFill="1" applyBorder="1" applyAlignment="1">
      <alignment horizontal="center"/>
    </xf>
    <xf numFmtId="49" fontId="8" fillId="6" borderId="88" xfId="0" applyNumberFormat="1" applyFont="1" applyFill="1" applyBorder="1" applyAlignment="1">
      <alignment horizontal="center"/>
    </xf>
    <xf numFmtId="49" fontId="8" fillId="6" borderId="21" xfId="0" applyNumberFormat="1" applyFont="1" applyFill="1" applyBorder="1" applyAlignment="1">
      <alignment horizontal="center"/>
    </xf>
    <xf numFmtId="0" fontId="3" fillId="6" borderId="86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2" fillId="6" borderId="66" xfId="0" applyFont="1" applyFill="1" applyBorder="1" applyAlignment="1">
      <alignment horizontal="center" vertical="center" wrapText="1"/>
    </xf>
    <xf numFmtId="0" fontId="42" fillId="6" borderId="69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49" fontId="8" fillId="6" borderId="90" xfId="0" applyNumberFormat="1" applyFont="1" applyFill="1" applyBorder="1" applyAlignment="1">
      <alignment horizontal="center"/>
    </xf>
    <xf numFmtId="49" fontId="8" fillId="6" borderId="19" xfId="0" applyNumberFormat="1" applyFont="1" applyFill="1" applyBorder="1" applyAlignment="1">
      <alignment horizontal="center"/>
    </xf>
    <xf numFmtId="0" fontId="2" fillId="6" borderId="65" xfId="0" applyFont="1" applyFill="1" applyBorder="1" applyAlignment="1">
      <alignment horizontal="center" vertical="center"/>
    </xf>
    <xf numFmtId="0" fontId="2" fillId="6" borderId="69" xfId="0" applyFont="1" applyFill="1" applyBorder="1" applyAlignment="1">
      <alignment horizontal="center" vertical="center"/>
    </xf>
    <xf numFmtId="0" fontId="8" fillId="6" borderId="88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4" fillId="13" borderId="0" xfId="0" applyFont="1" applyFill="1" applyAlignment="1">
      <alignment horizontal="center"/>
    </xf>
    <xf numFmtId="49" fontId="8" fillId="6" borderId="54" xfId="0" applyNumberFormat="1" applyFont="1" applyFill="1" applyBorder="1" applyAlignment="1">
      <alignment horizontal="center"/>
    </xf>
    <xf numFmtId="49" fontId="8" fillId="6" borderId="44" xfId="0" applyNumberFormat="1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94" xfId="0" applyFont="1" applyFill="1" applyBorder="1" applyAlignment="1">
      <alignment horizontal="center" vertical="center"/>
    </xf>
    <xf numFmtId="0" fontId="3" fillId="6" borderId="91" xfId="0" applyFont="1" applyFill="1" applyBorder="1" applyAlignment="1">
      <alignment horizontal="center" vertical="center"/>
    </xf>
    <xf numFmtId="0" fontId="45" fillId="6" borderId="88" xfId="0" applyFont="1" applyFill="1" applyBorder="1" applyAlignment="1">
      <alignment horizontal="center"/>
    </xf>
    <xf numFmtId="0" fontId="45" fillId="6" borderId="21" xfId="0" applyFont="1" applyFill="1" applyBorder="1" applyAlignment="1">
      <alignment horizontal="center"/>
    </xf>
    <xf numFmtId="0" fontId="45" fillId="6" borderId="45" xfId="0" applyFont="1" applyFill="1" applyBorder="1" applyAlignment="1">
      <alignment horizontal="center"/>
    </xf>
    <xf numFmtId="0" fontId="3" fillId="6" borderId="62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/>
    </xf>
    <xf numFmtId="49" fontId="3" fillId="6" borderId="28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6" borderId="66" xfId="0" applyFont="1" applyFill="1" applyBorder="1" applyAlignment="1">
      <alignment horizontal="center" vertical="center"/>
    </xf>
    <xf numFmtId="0" fontId="19" fillId="6" borderId="69" xfId="0" applyFont="1" applyFill="1" applyBorder="1" applyAlignment="1">
      <alignment horizontal="center" vertical="center"/>
    </xf>
    <xf numFmtId="49" fontId="31" fillId="7" borderId="62" xfId="0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49" fontId="31" fillId="6" borderId="88" xfId="0" applyNumberFormat="1" applyFont="1" applyFill="1" applyBorder="1" applyAlignment="1">
      <alignment horizontal="center"/>
    </xf>
    <xf numFmtId="49" fontId="31" fillId="6" borderId="21" xfId="0" applyNumberFormat="1" applyFont="1" applyFill="1" applyBorder="1" applyAlignment="1">
      <alignment horizontal="center"/>
    </xf>
    <xf numFmtId="49" fontId="31" fillId="6" borderId="45" xfId="0" applyNumberFormat="1" applyFont="1" applyFill="1" applyBorder="1" applyAlignment="1">
      <alignment horizontal="center"/>
    </xf>
    <xf numFmtId="0" fontId="19" fillId="6" borderId="39" xfId="0" applyFont="1" applyFill="1" applyBorder="1" applyAlignment="1">
      <alignment horizontal="center" vertical="center"/>
    </xf>
    <xf numFmtId="0" fontId="19" fillId="6" borderId="49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45" fillId="6" borderId="55" xfId="0" applyFont="1" applyFill="1" applyBorder="1" applyAlignment="1">
      <alignment horizontal="center"/>
    </xf>
    <xf numFmtId="0" fontId="45" fillId="6" borderId="16" xfId="0" applyFont="1" applyFill="1" applyBorder="1" applyAlignment="1">
      <alignment horizontal="center"/>
    </xf>
    <xf numFmtId="0" fontId="45" fillId="6" borderId="28" xfId="0" applyFont="1" applyFill="1" applyBorder="1" applyAlignment="1">
      <alignment horizontal="center"/>
    </xf>
    <xf numFmtId="0" fontId="19" fillId="6" borderId="65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45" fillId="6" borderId="92" xfId="0" applyFont="1" applyFill="1" applyBorder="1" applyAlignment="1">
      <alignment horizontal="center"/>
    </xf>
    <xf numFmtId="0" fontId="19" fillId="0" borderId="21" xfId="0" applyFont="1" applyBorder="1" applyAlignment="1"/>
    <xf numFmtId="0" fontId="19" fillId="0" borderId="45" xfId="0" applyFont="1" applyBorder="1" applyAlignment="1"/>
    <xf numFmtId="0" fontId="19" fillId="6" borderId="7" xfId="0" applyFont="1" applyFill="1" applyBorder="1" applyAlignment="1">
      <alignment horizontal="center"/>
    </xf>
    <xf numFmtId="0" fontId="19" fillId="0" borderId="16" xfId="0" applyFont="1" applyBorder="1" applyAlignment="1"/>
    <xf numFmtId="0" fontId="19" fillId="0" borderId="28" xfId="0" applyFont="1" applyBorder="1" applyAlignment="1"/>
    <xf numFmtId="0" fontId="19" fillId="7" borderId="50" xfId="0" applyFont="1" applyFill="1" applyBorder="1" applyAlignment="1">
      <alignment horizontal="center"/>
    </xf>
    <xf numFmtId="0" fontId="19" fillId="7" borderId="59" xfId="0" applyFont="1" applyFill="1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38" fillId="7" borderId="62" xfId="0" applyNumberFormat="1" applyFont="1" applyFill="1" applyBorder="1" applyAlignment="1">
      <alignment horizontal="center" vertical="center" wrapText="1"/>
    </xf>
    <xf numFmtId="4" fontId="2" fillId="7" borderId="50" xfId="0" applyNumberFormat="1" applyFont="1" applyFill="1" applyBorder="1" applyAlignment="1">
      <alignment horizontal="center"/>
    </xf>
    <xf numFmtId="4" fontId="2" fillId="7" borderId="59" xfId="0" applyNumberFormat="1" applyFont="1" applyFill="1" applyBorder="1" applyAlignment="1">
      <alignment horizontal="center"/>
    </xf>
    <xf numFmtId="4" fontId="8" fillId="6" borderId="90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4" fontId="70" fillId="6" borderId="73" xfId="0" applyNumberFormat="1" applyFont="1" applyFill="1" applyBorder="1" applyAlignment="1">
      <alignment horizontal="center"/>
    </xf>
    <xf numFmtId="4" fontId="70" fillId="6" borderId="0" xfId="0" applyNumberFormat="1" applyFont="1" applyFill="1" applyBorder="1" applyAlignment="1">
      <alignment horizontal="center"/>
    </xf>
    <xf numFmtId="4" fontId="70" fillId="6" borderId="25" xfId="0" applyNumberFormat="1" applyFont="1" applyFill="1" applyBorder="1" applyAlignment="1">
      <alignment horizontal="center"/>
    </xf>
    <xf numFmtId="4" fontId="17" fillId="6" borderId="2" xfId="0" applyNumberFormat="1" applyFont="1" applyFill="1" applyBorder="1" applyAlignment="1">
      <alignment horizontal="center" vertical="center"/>
    </xf>
    <xf numFmtId="4" fontId="17" fillId="6" borderId="49" xfId="0" applyNumberFormat="1" applyFont="1" applyFill="1" applyBorder="1" applyAlignment="1">
      <alignment horizontal="center" vertical="center"/>
    </xf>
    <xf numFmtId="4" fontId="17" fillId="6" borderId="17" xfId="0" applyNumberFormat="1" applyFont="1" applyFill="1" applyBorder="1" applyAlignment="1">
      <alignment horizontal="center" vertical="center"/>
    </xf>
    <xf numFmtId="4" fontId="17" fillId="6" borderId="51" xfId="0" applyNumberFormat="1" applyFont="1" applyFill="1" applyBorder="1" applyAlignment="1">
      <alignment horizontal="center" vertical="center"/>
    </xf>
    <xf numFmtId="4" fontId="61" fillId="6" borderId="66" xfId="0" applyNumberFormat="1" applyFont="1" applyFill="1" applyBorder="1" applyAlignment="1">
      <alignment horizontal="center" vertical="center"/>
    </xf>
    <xf numFmtId="4" fontId="61" fillId="6" borderId="69" xfId="0" applyNumberFormat="1" applyFont="1" applyFill="1" applyBorder="1" applyAlignment="1">
      <alignment horizontal="center" vertical="center"/>
    </xf>
    <xf numFmtId="4" fontId="17" fillId="6" borderId="79" xfId="0" applyNumberFormat="1" applyFont="1" applyFill="1" applyBorder="1" applyAlignment="1">
      <alignment horizontal="center" vertical="center"/>
    </xf>
    <xf numFmtId="4" fontId="17" fillId="6" borderId="57" xfId="0" applyNumberFormat="1" applyFont="1" applyFill="1" applyBorder="1" applyAlignment="1">
      <alignment horizontal="center" vertical="center"/>
    </xf>
    <xf numFmtId="4" fontId="17" fillId="6" borderId="7" xfId="0" applyNumberFormat="1" applyFont="1" applyFill="1" applyBorder="1" applyAlignment="1">
      <alignment horizontal="center"/>
    </xf>
    <xf numFmtId="4" fontId="17" fillId="6" borderId="16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6" borderId="89" xfId="0" applyFont="1" applyFill="1" applyBorder="1" applyAlignment="1">
      <alignment horizontal="center" vertical="center"/>
    </xf>
    <xf numFmtId="0" fontId="19" fillId="6" borderId="94" xfId="0" applyFont="1" applyFill="1" applyBorder="1" applyAlignment="1">
      <alignment horizontal="center" vertical="center"/>
    </xf>
    <xf numFmtId="0" fontId="19" fillId="6" borderId="91" xfId="0" applyFont="1" applyFill="1" applyBorder="1" applyAlignment="1">
      <alignment horizontal="center" vertical="center"/>
    </xf>
    <xf numFmtId="0" fontId="19" fillId="6" borderId="86" xfId="0" applyFont="1" applyFill="1" applyBorder="1" applyAlignment="1">
      <alignment horizontal="center"/>
    </xf>
    <xf numFmtId="0" fontId="19" fillId="0" borderId="46" xfId="0" applyFont="1" applyBorder="1" applyAlignment="1"/>
    <xf numFmtId="0" fontId="19" fillId="0" borderId="47" xfId="0" applyFont="1" applyBorder="1" applyAlignment="1"/>
    <xf numFmtId="0" fontId="31" fillId="6" borderId="60" xfId="0" applyFont="1" applyFill="1" applyBorder="1" applyAlignment="1">
      <alignment horizontal="center" vertical="center"/>
    </xf>
    <xf numFmtId="0" fontId="31" fillId="6" borderId="69" xfId="0" applyFont="1" applyFill="1" applyBorder="1" applyAlignment="1">
      <alignment horizontal="center" vertical="center"/>
    </xf>
    <xf numFmtId="49" fontId="31" fillId="7" borderId="54" xfId="0" applyNumberFormat="1" applyFont="1" applyFill="1" applyBorder="1" applyAlignment="1">
      <alignment horizontal="center" vertical="center" wrapText="1"/>
    </xf>
    <xf numFmtId="0" fontId="19" fillId="7" borderId="73" xfId="0" applyFont="1" applyFill="1" applyBorder="1" applyAlignment="1">
      <alignment horizontal="center"/>
    </xf>
    <xf numFmtId="0" fontId="19" fillId="7" borderId="93" xfId="0" applyFont="1" applyFill="1" applyBorder="1" applyAlignment="1">
      <alignment horizontal="center"/>
    </xf>
    <xf numFmtId="0" fontId="31" fillId="4" borderId="58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/>
    </xf>
    <xf numFmtId="0" fontId="19" fillId="6" borderId="51" xfId="0" applyFont="1" applyFill="1" applyBorder="1" applyAlignment="1">
      <alignment horizontal="center"/>
    </xf>
    <xf numFmtId="49" fontId="19" fillId="6" borderId="86" xfId="0" applyNumberFormat="1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49" fontId="19" fillId="6" borderId="57" xfId="0" applyNumberFormat="1" applyFont="1" applyFill="1" applyBorder="1" applyAlignment="1">
      <alignment horizontal="center"/>
    </xf>
    <xf numFmtId="49" fontId="19" fillId="6" borderId="40" xfId="0" applyNumberFormat="1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/>
    </xf>
    <xf numFmtId="49" fontId="31" fillId="6" borderId="54" xfId="0" applyNumberFormat="1" applyFont="1" applyFill="1" applyBorder="1" applyAlignment="1">
      <alignment horizontal="center"/>
    </xf>
    <xf numFmtId="49" fontId="31" fillId="6" borderId="44" xfId="0" applyNumberFormat="1" applyFont="1" applyFill="1" applyBorder="1" applyAlignment="1">
      <alignment horizontal="center"/>
    </xf>
    <xf numFmtId="0" fontId="45" fillId="6" borderId="106" xfId="0" applyFont="1" applyFill="1" applyBorder="1" applyAlignment="1">
      <alignment horizontal="center"/>
    </xf>
    <xf numFmtId="0" fontId="45" fillId="6" borderId="107" xfId="0" applyFont="1" applyFill="1" applyBorder="1" applyAlignment="1">
      <alignment horizontal="center"/>
    </xf>
    <xf numFmtId="0" fontId="19" fillId="6" borderId="26" xfId="0" applyFont="1" applyFill="1" applyBorder="1" applyAlignment="1">
      <alignment horizontal="center" vertical="center"/>
    </xf>
    <xf numFmtId="0" fontId="19" fillId="6" borderId="7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5" xfId="0" applyFont="1" applyFill="1" applyBorder="1" applyAlignment="1">
      <alignment horizontal="center" vertical="center"/>
    </xf>
    <xf numFmtId="4" fontId="19" fillId="0" borderId="73" xfId="1" applyNumberFormat="1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horizontal="center"/>
    </xf>
    <xf numFmtId="0" fontId="31" fillId="6" borderId="65" xfId="0" applyFont="1" applyFill="1" applyBorder="1" applyAlignment="1">
      <alignment horizontal="center" vertical="center"/>
    </xf>
    <xf numFmtId="0" fontId="45" fillId="6" borderId="58" xfId="0" applyFont="1" applyFill="1" applyBorder="1" applyAlignment="1">
      <alignment horizontal="center"/>
    </xf>
    <xf numFmtId="0" fontId="19" fillId="0" borderId="9" xfId="0" applyFont="1" applyBorder="1" applyAlignment="1"/>
    <xf numFmtId="0" fontId="19" fillId="0" borderId="27" xfId="0" applyFont="1" applyBorder="1" applyAlignment="1"/>
    <xf numFmtId="0" fontId="19" fillId="0" borderId="7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6" borderId="43" xfId="0" applyFont="1" applyFill="1" applyBorder="1" applyAlignment="1">
      <alignment horizontal="center" vertical="center"/>
    </xf>
    <xf numFmtId="0" fontId="19" fillId="6" borderId="79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49" fontId="38" fillId="7" borderId="62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1" xfId="0" applyFont="1" applyBorder="1" applyAlignment="1"/>
    <xf numFmtId="0" fontId="2" fillId="0" borderId="45" xfId="0" applyFont="1" applyBorder="1" applyAlignment="1"/>
    <xf numFmtId="0" fontId="3" fillId="6" borderId="60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49" fontId="19" fillId="7" borderId="62" xfId="0" applyNumberFormat="1" applyFont="1" applyFill="1" applyBorder="1" applyAlignment="1">
      <alignment horizontal="center" vertical="center" wrapText="1"/>
    </xf>
    <xf numFmtId="49" fontId="19" fillId="6" borderId="54" xfId="0" applyNumberFormat="1" applyFont="1" applyFill="1" applyBorder="1" applyAlignment="1">
      <alignment horizontal="center"/>
    </xf>
    <xf numFmtId="49" fontId="19" fillId="6" borderId="44" xfId="0" applyNumberFormat="1" applyFont="1" applyFill="1" applyBorder="1" applyAlignment="1">
      <alignment horizontal="center"/>
    </xf>
    <xf numFmtId="49" fontId="19" fillId="7" borderId="56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0" borderId="4" xfId="0" applyFont="1" applyBorder="1" applyAlignment="1"/>
    <xf numFmtId="0" fontId="19" fillId="0" borderId="7" xfId="0" applyFont="1" applyBorder="1" applyAlignment="1"/>
    <xf numFmtId="0" fontId="19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6" borderId="7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31" fillId="3" borderId="62" xfId="0" applyNumberFormat="1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/>
    </xf>
    <xf numFmtId="49" fontId="31" fillId="3" borderId="88" xfId="0" applyNumberFormat="1" applyFont="1" applyFill="1" applyBorder="1" applyAlignment="1">
      <alignment horizontal="center"/>
    </xf>
    <xf numFmtId="49" fontId="31" fillId="3" borderId="21" xfId="0" applyNumberFormat="1" applyFont="1" applyFill="1" applyBorder="1" applyAlignment="1">
      <alignment horizontal="center"/>
    </xf>
    <xf numFmtId="49" fontId="31" fillId="3" borderId="45" xfId="0" applyNumberFormat="1" applyFont="1" applyFill="1" applyBorder="1" applyAlignment="1">
      <alignment horizontal="center"/>
    </xf>
    <xf numFmtId="0" fontId="31" fillId="3" borderId="87" xfId="0" applyFont="1" applyFill="1" applyBorder="1" applyAlignment="1">
      <alignment horizontal="center"/>
    </xf>
    <xf numFmtId="0" fontId="45" fillId="3" borderId="9" xfId="0" applyFont="1" applyFill="1" applyBorder="1" applyAlignment="1">
      <alignment horizontal="center"/>
    </xf>
    <xf numFmtId="0" fontId="19" fillId="3" borderId="94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49" fontId="19" fillId="6" borderId="89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/>
    </xf>
    <xf numFmtId="49" fontId="19" fillId="6" borderId="93" xfId="0" applyNumberFormat="1" applyFont="1" applyFill="1" applyBorder="1" applyAlignment="1">
      <alignment horizontal="center" vertical="center"/>
    </xf>
    <xf numFmtId="49" fontId="19" fillId="6" borderId="41" xfId="0" applyNumberFormat="1" applyFont="1" applyFill="1" applyBorder="1" applyAlignment="1">
      <alignment horizontal="center" vertical="center"/>
    </xf>
    <xf numFmtId="49" fontId="51" fillId="9" borderId="54" xfId="0" applyNumberFormat="1" applyFont="1" applyFill="1" applyBorder="1" applyAlignment="1">
      <alignment horizontal="left" vertical="center"/>
    </xf>
    <xf numFmtId="0" fontId="2" fillId="9" borderId="44" xfId="0" applyFont="1" applyFill="1" applyBorder="1" applyAlignment="1">
      <alignment vertical="center"/>
    </xf>
    <xf numFmtId="0" fontId="2" fillId="9" borderId="73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49" fontId="38" fillId="9" borderId="54" xfId="0" applyNumberFormat="1" applyFont="1" applyFill="1" applyBorder="1" applyAlignment="1">
      <alignment horizontal="center" vertical="center" wrapText="1"/>
    </xf>
    <xf numFmtId="49" fontId="38" fillId="9" borderId="73" xfId="0" applyNumberFormat="1" applyFont="1" applyFill="1" applyBorder="1" applyAlignment="1">
      <alignment horizontal="center" vertical="center" wrapText="1"/>
    </xf>
    <xf numFmtId="49" fontId="38" fillId="9" borderId="62" xfId="0" applyNumberFormat="1" applyFont="1" applyFill="1" applyBorder="1" applyAlignment="1">
      <alignment horizontal="center" vertical="center" wrapText="1"/>
    </xf>
    <xf numFmtId="49" fontId="38" fillId="9" borderId="50" xfId="0" applyNumberFormat="1" applyFont="1" applyFill="1" applyBorder="1" applyAlignment="1">
      <alignment horizontal="center" vertical="center" wrapText="1"/>
    </xf>
    <xf numFmtId="49" fontId="38" fillId="9" borderId="56" xfId="0" applyNumberFormat="1" applyFont="1" applyFill="1" applyBorder="1" applyAlignment="1">
      <alignment horizontal="center" vertical="center" wrapText="1"/>
    </xf>
    <xf numFmtId="49" fontId="38" fillId="9" borderId="25" xfId="0" applyNumberFormat="1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56" xfId="0" applyFont="1" applyBorder="1" applyAlignment="1">
      <alignment horizontal="center"/>
    </xf>
  </cellXfs>
  <cellStyles count="2">
    <cellStyle name="Mena" xfId="1" builtinId="4"/>
    <cellStyle name="Normáln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topLeftCell="A22" zoomScale="120" zoomScaleNormal="120" workbookViewId="0">
      <selection activeCell="L53" sqref="L53"/>
    </sheetView>
  </sheetViews>
  <sheetFormatPr defaultRowHeight="12.75" x14ac:dyDescent="0.2"/>
  <cols>
    <col min="1" max="1" width="3.5703125" style="5" customWidth="1"/>
    <col min="2" max="2" width="5.140625" style="3" customWidth="1"/>
    <col min="3" max="3" width="4.140625" style="3" customWidth="1"/>
    <col min="4" max="5" width="4.5703125" style="3" customWidth="1"/>
    <col min="6" max="6" width="0.28515625" style="2" customWidth="1"/>
    <col min="7" max="7" width="41.28515625" style="2" customWidth="1"/>
    <col min="8" max="8" width="13.5703125" style="21" customWidth="1"/>
    <col min="9" max="9" width="11.42578125" style="18" customWidth="1"/>
    <col min="10" max="10" width="11.42578125" customWidth="1"/>
  </cols>
  <sheetData>
    <row r="1" spans="1:10" ht="23.25" x14ac:dyDescent="0.2">
      <c r="A1" s="1412" t="s">
        <v>417</v>
      </c>
      <c r="B1" s="1412"/>
      <c r="C1" s="1412"/>
      <c r="D1" s="1412"/>
      <c r="E1" s="1412"/>
      <c r="F1" s="1412"/>
      <c r="G1" s="1412"/>
      <c r="H1" s="1412"/>
      <c r="I1" s="1412"/>
      <c r="J1" s="1412"/>
    </row>
    <row r="2" spans="1:10" ht="15.75" thickBot="1" x14ac:dyDescent="0.25">
      <c r="A2" s="663"/>
      <c r="B2" s="4"/>
      <c r="C2" s="4"/>
      <c r="D2" s="4"/>
      <c r="E2" s="4"/>
      <c r="F2" s="4"/>
      <c r="G2" s="4"/>
      <c r="H2" s="22"/>
    </row>
    <row r="3" spans="1:10" ht="12.75" customHeight="1" x14ac:dyDescent="0.2">
      <c r="A3" s="1406" t="s">
        <v>20</v>
      </c>
      <c r="B3" s="1407"/>
      <c r="C3" s="1407"/>
      <c r="D3" s="1407"/>
      <c r="E3" s="1407"/>
      <c r="F3" s="1407"/>
      <c r="G3" s="1408"/>
      <c r="H3" s="1413" t="s">
        <v>391</v>
      </c>
      <c r="I3" s="1416" t="s">
        <v>392</v>
      </c>
      <c r="J3" s="1416" t="s">
        <v>416</v>
      </c>
    </row>
    <row r="4" spans="1:10" ht="12.75" customHeight="1" x14ac:dyDescent="0.2">
      <c r="A4" s="1409"/>
      <c r="B4" s="1410"/>
      <c r="C4" s="1410"/>
      <c r="D4" s="1410"/>
      <c r="E4" s="1410"/>
      <c r="F4" s="1410"/>
      <c r="G4" s="1411"/>
      <c r="H4" s="1414"/>
      <c r="I4" s="1417"/>
      <c r="J4" s="1417"/>
    </row>
    <row r="5" spans="1:10" ht="14.25" x14ac:dyDescent="0.2">
      <c r="A5" s="1134"/>
      <c r="B5" s="1135" t="s">
        <v>22</v>
      </c>
      <c r="C5" s="1135" t="s">
        <v>23</v>
      </c>
      <c r="D5" s="1135" t="s">
        <v>24</v>
      </c>
      <c r="E5" s="1136"/>
      <c r="F5" s="1137"/>
      <c r="G5" s="1138"/>
      <c r="H5" s="1414"/>
      <c r="I5" s="1417"/>
      <c r="J5" s="1417"/>
    </row>
    <row r="6" spans="1:10" ht="15" thickBot="1" x14ac:dyDescent="0.25">
      <c r="A6" s="1134"/>
      <c r="B6" s="1139"/>
      <c r="C6" s="1140"/>
      <c r="D6" s="1139" t="s">
        <v>25</v>
      </c>
      <c r="E6" s="1141"/>
      <c r="F6" s="1142"/>
      <c r="G6" s="1143"/>
      <c r="H6" s="1415"/>
      <c r="I6" s="1418"/>
      <c r="J6" s="1418"/>
    </row>
    <row r="7" spans="1:10" ht="13.5" thickTop="1" x14ac:dyDescent="0.2">
      <c r="A7" s="672"/>
      <c r="B7" s="11" t="s">
        <v>27</v>
      </c>
      <c r="C7" s="12"/>
      <c r="D7" s="13"/>
      <c r="E7" s="24"/>
      <c r="F7" s="14" t="s">
        <v>28</v>
      </c>
      <c r="G7" s="153"/>
      <c r="H7" s="1092">
        <f xml:space="preserve"> SUM(H9+H11+H15)</f>
        <v>224400</v>
      </c>
      <c r="I7" s="1092">
        <f>+H7</f>
        <v>224400</v>
      </c>
      <c r="J7" s="1092">
        <f>+H7</f>
        <v>224400</v>
      </c>
    </row>
    <row r="8" spans="1:10" x14ac:dyDescent="0.2">
      <c r="A8" s="672"/>
      <c r="B8" s="27"/>
      <c r="C8" s="29"/>
      <c r="D8" s="30"/>
      <c r="E8" s="31"/>
      <c r="F8" s="32"/>
      <c r="G8" s="154"/>
      <c r="H8" s="1093"/>
      <c r="I8" s="1093"/>
      <c r="J8" s="1093"/>
    </row>
    <row r="9" spans="1:10" x14ac:dyDescent="0.2">
      <c r="A9" s="673"/>
      <c r="B9" s="664" t="s">
        <v>29</v>
      </c>
      <c r="C9" s="117"/>
      <c r="D9" s="118"/>
      <c r="E9" s="119"/>
      <c r="F9" s="120" t="s">
        <v>30</v>
      </c>
      <c r="G9" s="155"/>
      <c r="H9" s="1094">
        <f>H10</f>
        <v>162000</v>
      </c>
      <c r="I9" s="1094">
        <f t="shared" ref="I9:I60" si="0">+H9</f>
        <v>162000</v>
      </c>
      <c r="J9" s="1094">
        <f t="shared" ref="J9:J60" si="1">+H9</f>
        <v>162000</v>
      </c>
    </row>
    <row r="10" spans="1:10" x14ac:dyDescent="0.2">
      <c r="A10" s="672"/>
      <c r="B10" s="80"/>
      <c r="C10" s="33" t="s">
        <v>31</v>
      </c>
      <c r="D10" s="34" t="s">
        <v>32</v>
      </c>
      <c r="E10" s="35"/>
      <c r="F10" s="37" t="s">
        <v>33</v>
      </c>
      <c r="G10" s="156"/>
      <c r="H10" s="1367">
        <v>162000</v>
      </c>
      <c r="I10" s="1095">
        <f t="shared" si="0"/>
        <v>162000</v>
      </c>
      <c r="J10" s="1095">
        <f t="shared" si="1"/>
        <v>162000</v>
      </c>
    </row>
    <row r="11" spans="1:10" x14ac:dyDescent="0.2">
      <c r="A11" s="672"/>
      <c r="B11" s="665" t="s">
        <v>34</v>
      </c>
      <c r="C11" s="652"/>
      <c r="D11" s="653"/>
      <c r="E11" s="654"/>
      <c r="F11" s="17" t="s">
        <v>35</v>
      </c>
      <c r="G11" s="157"/>
      <c r="H11" s="1368">
        <f>SUM(H13:H14)</f>
        <v>51800</v>
      </c>
      <c r="I11" s="1096">
        <f t="shared" si="0"/>
        <v>51800</v>
      </c>
      <c r="J11" s="1096">
        <f t="shared" si="1"/>
        <v>51800</v>
      </c>
    </row>
    <row r="12" spans="1:10" x14ac:dyDescent="0.2">
      <c r="A12" s="672"/>
      <c r="B12" s="60"/>
      <c r="C12" s="38" t="s">
        <v>36</v>
      </c>
      <c r="D12" s="39"/>
      <c r="E12" s="40"/>
      <c r="F12" s="37" t="s">
        <v>37</v>
      </c>
      <c r="G12" s="158"/>
      <c r="H12" s="1369"/>
      <c r="I12" s="1097"/>
      <c r="J12" s="1097"/>
    </row>
    <row r="13" spans="1:10" x14ac:dyDescent="0.2">
      <c r="A13" s="672"/>
      <c r="B13" s="60"/>
      <c r="C13" s="38"/>
      <c r="D13" s="39" t="s">
        <v>38</v>
      </c>
      <c r="E13" s="40"/>
      <c r="F13" s="32" t="s">
        <v>39</v>
      </c>
      <c r="G13" s="158"/>
      <c r="H13" s="1370">
        <v>46000</v>
      </c>
      <c r="I13" s="1098">
        <f t="shared" si="0"/>
        <v>46000</v>
      </c>
      <c r="J13" s="1098">
        <f t="shared" si="1"/>
        <v>46000</v>
      </c>
    </row>
    <row r="14" spans="1:10" x14ac:dyDescent="0.2">
      <c r="A14" s="672"/>
      <c r="B14" s="60"/>
      <c r="C14" s="38"/>
      <c r="D14" s="39" t="s">
        <v>40</v>
      </c>
      <c r="E14" s="40"/>
      <c r="F14" s="32" t="s">
        <v>41</v>
      </c>
      <c r="G14" s="158"/>
      <c r="H14" s="1370">
        <v>5800</v>
      </c>
      <c r="I14" s="1098">
        <f t="shared" si="0"/>
        <v>5800</v>
      </c>
      <c r="J14" s="1098">
        <f t="shared" si="1"/>
        <v>5800</v>
      </c>
    </row>
    <row r="15" spans="1:10" x14ac:dyDescent="0.2">
      <c r="A15" s="672"/>
      <c r="B15" s="665" t="s">
        <v>42</v>
      </c>
      <c r="C15" s="652"/>
      <c r="D15" s="653"/>
      <c r="E15" s="654"/>
      <c r="F15" s="36" t="s">
        <v>43</v>
      </c>
      <c r="G15" s="157"/>
      <c r="H15" s="1368">
        <f>SUM(H16:H21)</f>
        <v>10600</v>
      </c>
      <c r="I15" s="1096">
        <f t="shared" si="0"/>
        <v>10600</v>
      </c>
      <c r="J15" s="1096">
        <f t="shared" si="1"/>
        <v>10600</v>
      </c>
    </row>
    <row r="16" spans="1:10" x14ac:dyDescent="0.2">
      <c r="A16" s="672"/>
      <c r="B16" s="666"/>
      <c r="C16" s="25" t="s">
        <v>44</v>
      </c>
      <c r="D16" s="42" t="s">
        <v>38</v>
      </c>
      <c r="E16" s="43"/>
      <c r="F16" s="32" t="s">
        <v>134</v>
      </c>
      <c r="G16" s="154"/>
      <c r="H16" s="1369">
        <v>900</v>
      </c>
      <c r="I16" s="1097">
        <f t="shared" si="0"/>
        <v>900</v>
      </c>
      <c r="J16" s="1097">
        <f t="shared" si="1"/>
        <v>900</v>
      </c>
    </row>
    <row r="17" spans="1:10" x14ac:dyDescent="0.2">
      <c r="A17" s="672"/>
      <c r="B17" s="666"/>
      <c r="C17" s="25"/>
      <c r="D17" s="42" t="s">
        <v>32</v>
      </c>
      <c r="E17" s="43"/>
      <c r="F17" s="32"/>
      <c r="G17" s="154" t="s">
        <v>185</v>
      </c>
      <c r="H17" s="1369">
        <v>50</v>
      </c>
      <c r="I17" s="1097">
        <f t="shared" si="0"/>
        <v>50</v>
      </c>
      <c r="J17" s="1097">
        <f t="shared" si="1"/>
        <v>50</v>
      </c>
    </row>
    <row r="18" spans="1:10" x14ac:dyDescent="0.2">
      <c r="A18" s="672"/>
      <c r="B18" s="666"/>
      <c r="C18" s="25"/>
      <c r="D18" s="42" t="s">
        <v>54</v>
      </c>
      <c r="E18" s="43"/>
      <c r="F18" s="32" t="s">
        <v>8</v>
      </c>
      <c r="G18" s="154" t="s">
        <v>155</v>
      </c>
      <c r="H18" s="1371">
        <v>0</v>
      </c>
      <c r="I18" s="1099">
        <f t="shared" si="0"/>
        <v>0</v>
      </c>
      <c r="J18" s="1097">
        <f t="shared" si="1"/>
        <v>0</v>
      </c>
    </row>
    <row r="19" spans="1:10" x14ac:dyDescent="0.2">
      <c r="A19" s="672"/>
      <c r="B19" s="666"/>
      <c r="C19" s="25"/>
      <c r="D19" s="42" t="s">
        <v>186</v>
      </c>
      <c r="E19" s="43"/>
      <c r="F19" s="32"/>
      <c r="G19" s="154" t="s">
        <v>349</v>
      </c>
      <c r="H19" s="1369">
        <v>500</v>
      </c>
      <c r="I19" s="1097">
        <f t="shared" si="0"/>
        <v>500</v>
      </c>
      <c r="J19" s="1097">
        <f t="shared" si="1"/>
        <v>500</v>
      </c>
    </row>
    <row r="20" spans="1:10" x14ac:dyDescent="0.2">
      <c r="A20" s="672"/>
      <c r="B20" s="666"/>
      <c r="C20" s="25"/>
      <c r="D20" s="42" t="s">
        <v>169</v>
      </c>
      <c r="E20" s="43"/>
      <c r="F20" s="32"/>
      <c r="G20" s="154" t="s">
        <v>187</v>
      </c>
      <c r="H20" s="1369">
        <v>50</v>
      </c>
      <c r="I20" s="1097">
        <v>50</v>
      </c>
      <c r="J20" s="1097">
        <f t="shared" si="1"/>
        <v>50</v>
      </c>
    </row>
    <row r="21" spans="1:10" x14ac:dyDescent="0.2">
      <c r="A21" s="672"/>
      <c r="B21" s="60"/>
      <c r="C21" s="38"/>
      <c r="D21" s="39" t="s">
        <v>45</v>
      </c>
      <c r="E21" s="40"/>
      <c r="F21" s="44"/>
      <c r="G21" s="158" t="s">
        <v>188</v>
      </c>
      <c r="H21" s="1372">
        <v>9100</v>
      </c>
      <c r="I21" s="1100">
        <f t="shared" si="0"/>
        <v>9100</v>
      </c>
      <c r="J21" s="1100">
        <f t="shared" si="1"/>
        <v>9100</v>
      </c>
    </row>
    <row r="22" spans="1:10" x14ac:dyDescent="0.2">
      <c r="A22" s="672"/>
      <c r="B22" s="667" t="s">
        <v>46</v>
      </c>
      <c r="C22" s="45"/>
      <c r="D22" s="46"/>
      <c r="E22" s="47"/>
      <c r="F22" s="48"/>
      <c r="G22" s="159" t="s">
        <v>193</v>
      </c>
      <c r="H22" s="1373">
        <f>SUM(H24+H28+H40)</f>
        <v>162620</v>
      </c>
      <c r="I22" s="1101">
        <f>SUM(I24+I28+I40)</f>
        <v>153570</v>
      </c>
      <c r="J22" s="1101">
        <f>SUM(J24+J28+J40)</f>
        <v>153570</v>
      </c>
    </row>
    <row r="23" spans="1:10" s="1265" customFormat="1" x14ac:dyDescent="0.2">
      <c r="A23" s="1257"/>
      <c r="B23" s="1258"/>
      <c r="C23" s="1259"/>
      <c r="D23" s="1260"/>
      <c r="E23" s="1261"/>
      <c r="F23" s="1262"/>
      <c r="G23" s="1263"/>
      <c r="H23" s="1374"/>
      <c r="I23" s="1264"/>
      <c r="J23" s="1264"/>
    </row>
    <row r="24" spans="1:10" x14ac:dyDescent="0.2">
      <c r="A24" s="672"/>
      <c r="B24" s="665" t="s">
        <v>47</v>
      </c>
      <c r="C24" s="651"/>
      <c r="D24" s="655"/>
      <c r="E24" s="151"/>
      <c r="F24" s="36" t="s">
        <v>48</v>
      </c>
      <c r="G24" s="157"/>
      <c r="H24" s="1368">
        <f>SUM(H25:H27)</f>
        <v>47000</v>
      </c>
      <c r="I24" s="1096">
        <f t="shared" si="0"/>
        <v>47000</v>
      </c>
      <c r="J24" s="1096">
        <f t="shared" si="1"/>
        <v>47000</v>
      </c>
    </row>
    <row r="25" spans="1:10" x14ac:dyDescent="0.2">
      <c r="A25" s="672"/>
      <c r="B25" s="668"/>
      <c r="C25" s="33" t="s">
        <v>49</v>
      </c>
      <c r="D25" s="52" t="s">
        <v>40</v>
      </c>
      <c r="E25" s="53"/>
      <c r="F25" s="54" t="s">
        <v>50</v>
      </c>
      <c r="G25" s="156" t="s">
        <v>189</v>
      </c>
      <c r="H25" s="1370">
        <v>10000</v>
      </c>
      <c r="I25" s="1098">
        <f t="shared" si="0"/>
        <v>10000</v>
      </c>
      <c r="J25" s="1098">
        <f t="shared" si="1"/>
        <v>10000</v>
      </c>
    </row>
    <row r="26" spans="1:10" x14ac:dyDescent="0.2">
      <c r="A26" s="672"/>
      <c r="B26" s="668"/>
      <c r="C26" s="33" t="s">
        <v>49</v>
      </c>
      <c r="D26" s="55" t="s">
        <v>32</v>
      </c>
      <c r="E26" s="56"/>
      <c r="F26" s="37"/>
      <c r="G26" s="156" t="s">
        <v>190</v>
      </c>
      <c r="H26" s="1370">
        <v>1000</v>
      </c>
      <c r="I26" s="1098">
        <f t="shared" si="0"/>
        <v>1000</v>
      </c>
      <c r="J26" s="1098">
        <f t="shared" si="1"/>
        <v>1000</v>
      </c>
    </row>
    <row r="27" spans="1:10" x14ac:dyDescent="0.2">
      <c r="A27" s="672"/>
      <c r="B27" s="668"/>
      <c r="C27" s="33" t="s">
        <v>49</v>
      </c>
      <c r="D27" s="55" t="s">
        <v>32</v>
      </c>
      <c r="E27" s="56" t="s">
        <v>191</v>
      </c>
      <c r="F27" s="37"/>
      <c r="G27" s="156" t="s">
        <v>350</v>
      </c>
      <c r="H27" s="1370">
        <v>36000</v>
      </c>
      <c r="I27" s="1098">
        <f t="shared" si="0"/>
        <v>36000</v>
      </c>
      <c r="J27" s="1098">
        <f t="shared" si="1"/>
        <v>36000</v>
      </c>
    </row>
    <row r="28" spans="1:10" x14ac:dyDescent="0.2">
      <c r="A28" s="672"/>
      <c r="B28" s="665" t="s">
        <v>51</v>
      </c>
      <c r="C28" s="656"/>
      <c r="D28" s="657"/>
      <c r="E28" s="658"/>
      <c r="F28" s="17" t="s">
        <v>52</v>
      </c>
      <c r="G28" s="157"/>
      <c r="H28" s="1368">
        <f>SUM(H29:H40)</f>
        <v>115510</v>
      </c>
      <c r="I28" s="1096">
        <f>SUM(I29+I30+I31+I32+I33+I34+I35+I36+I37+I38+I41)</f>
        <v>106460</v>
      </c>
      <c r="J28" s="1096">
        <f>SUM(J29+J30+J31+J32+J33++J34+J35+J36+J37+J38+J40)</f>
        <v>106460</v>
      </c>
    </row>
    <row r="29" spans="1:10" x14ac:dyDescent="0.2">
      <c r="A29" s="672"/>
      <c r="B29" s="668"/>
      <c r="C29" s="33" t="s">
        <v>53</v>
      </c>
      <c r="D29" s="52" t="s">
        <v>54</v>
      </c>
      <c r="E29" s="40" t="s">
        <v>191</v>
      </c>
      <c r="F29" s="54" t="s">
        <v>135</v>
      </c>
      <c r="G29" s="156" t="s">
        <v>194</v>
      </c>
      <c r="H29" s="1370">
        <v>8000</v>
      </c>
      <c r="I29" s="1098">
        <f t="shared" si="0"/>
        <v>8000</v>
      </c>
      <c r="J29" s="1098">
        <f t="shared" si="1"/>
        <v>8000</v>
      </c>
    </row>
    <row r="30" spans="1:10" x14ac:dyDescent="0.2">
      <c r="A30" s="672"/>
      <c r="B30" s="668"/>
      <c r="C30" s="51"/>
      <c r="D30" s="55"/>
      <c r="E30" s="35" t="s">
        <v>203</v>
      </c>
      <c r="F30" s="37"/>
      <c r="G30" s="156" t="s">
        <v>196</v>
      </c>
      <c r="H30" s="1370">
        <v>100</v>
      </c>
      <c r="I30" s="1098">
        <f t="shared" si="0"/>
        <v>100</v>
      </c>
      <c r="J30" s="1098">
        <f t="shared" si="1"/>
        <v>100</v>
      </c>
    </row>
    <row r="31" spans="1:10" x14ac:dyDescent="0.2">
      <c r="A31" s="672"/>
      <c r="B31" s="668"/>
      <c r="C31" s="41" t="s">
        <v>55</v>
      </c>
      <c r="D31" s="55"/>
      <c r="E31" s="35" t="s">
        <v>192</v>
      </c>
      <c r="F31" s="57" t="s">
        <v>56</v>
      </c>
      <c r="G31" s="158" t="s">
        <v>197</v>
      </c>
      <c r="H31" s="1370">
        <v>89000</v>
      </c>
      <c r="I31" s="1098">
        <f t="shared" si="0"/>
        <v>89000</v>
      </c>
      <c r="J31" s="1098">
        <f t="shared" si="1"/>
        <v>89000</v>
      </c>
    </row>
    <row r="32" spans="1:10" x14ac:dyDescent="0.2">
      <c r="A32" s="672"/>
      <c r="B32" s="668"/>
      <c r="C32" s="33" t="s">
        <v>57</v>
      </c>
      <c r="D32" s="52" t="s">
        <v>38</v>
      </c>
      <c r="E32" s="53" t="s">
        <v>209</v>
      </c>
      <c r="F32" s="54" t="s">
        <v>58</v>
      </c>
      <c r="G32" s="158" t="s">
        <v>351</v>
      </c>
      <c r="H32" s="1370">
        <v>300</v>
      </c>
      <c r="I32" s="1098">
        <f t="shared" si="0"/>
        <v>300</v>
      </c>
      <c r="J32" s="1098">
        <f t="shared" si="1"/>
        <v>300</v>
      </c>
    </row>
    <row r="33" spans="1:10" x14ac:dyDescent="0.2">
      <c r="A33" s="672"/>
      <c r="B33" s="668"/>
      <c r="C33" s="51"/>
      <c r="D33" s="52" t="s">
        <v>38</v>
      </c>
      <c r="E33" s="53" t="s">
        <v>198</v>
      </c>
      <c r="F33" s="58" t="s">
        <v>136</v>
      </c>
      <c r="G33" s="161" t="s">
        <v>199</v>
      </c>
      <c r="H33" s="1369">
        <v>130</v>
      </c>
      <c r="I33" s="1097">
        <f t="shared" si="0"/>
        <v>130</v>
      </c>
      <c r="J33" s="1097">
        <f t="shared" si="1"/>
        <v>130</v>
      </c>
    </row>
    <row r="34" spans="1:10" x14ac:dyDescent="0.2">
      <c r="A34" s="672"/>
      <c r="B34" s="67"/>
      <c r="C34" s="59"/>
      <c r="D34" s="60" t="s">
        <v>38</v>
      </c>
      <c r="E34" s="61" t="s">
        <v>200</v>
      </c>
      <c r="F34" s="62" t="s">
        <v>137</v>
      </c>
      <c r="G34" s="162" t="s">
        <v>201</v>
      </c>
      <c r="H34" s="1369">
        <v>220</v>
      </c>
      <c r="I34" s="1097">
        <f t="shared" si="0"/>
        <v>220</v>
      </c>
      <c r="J34" s="1097">
        <f t="shared" si="1"/>
        <v>220</v>
      </c>
    </row>
    <row r="35" spans="1:10" x14ac:dyDescent="0.2">
      <c r="A35" s="672"/>
      <c r="B35" s="669"/>
      <c r="C35" s="63"/>
      <c r="D35" s="64" t="s">
        <v>38</v>
      </c>
      <c r="E35" s="65" t="s">
        <v>205</v>
      </c>
      <c r="F35" s="66" t="s">
        <v>77</v>
      </c>
      <c r="G35" s="163" t="s">
        <v>202</v>
      </c>
      <c r="H35" s="1370">
        <v>100</v>
      </c>
      <c r="I35" s="1098">
        <f t="shared" si="0"/>
        <v>100</v>
      </c>
      <c r="J35" s="1098">
        <f t="shared" si="1"/>
        <v>100</v>
      </c>
    </row>
    <row r="36" spans="1:10" x14ac:dyDescent="0.2">
      <c r="A36" s="672"/>
      <c r="B36" s="67"/>
      <c r="C36" s="67" t="s">
        <v>57</v>
      </c>
      <c r="D36" s="60" t="s">
        <v>32</v>
      </c>
      <c r="E36" s="61" t="s">
        <v>191</v>
      </c>
      <c r="F36" s="68"/>
      <c r="G36" s="160" t="s">
        <v>361</v>
      </c>
      <c r="H36" s="1367">
        <v>5500</v>
      </c>
      <c r="I36" s="1095">
        <f t="shared" si="0"/>
        <v>5500</v>
      </c>
      <c r="J36" s="1095">
        <f t="shared" si="1"/>
        <v>5500</v>
      </c>
    </row>
    <row r="37" spans="1:10" x14ac:dyDescent="0.2">
      <c r="A37" s="672"/>
      <c r="B37" s="67"/>
      <c r="C37" s="67"/>
      <c r="D37" s="60"/>
      <c r="E37" s="61" t="s">
        <v>203</v>
      </c>
      <c r="F37" s="68"/>
      <c r="G37" s="160" t="s">
        <v>204</v>
      </c>
      <c r="H37" s="1367">
        <v>2000</v>
      </c>
      <c r="I37" s="1095">
        <f t="shared" si="0"/>
        <v>2000</v>
      </c>
      <c r="J37" s="1095">
        <f t="shared" si="1"/>
        <v>2000</v>
      </c>
    </row>
    <row r="38" spans="1:10" x14ac:dyDescent="0.2">
      <c r="A38" s="672"/>
      <c r="B38" s="67"/>
      <c r="C38" s="67"/>
      <c r="D38" s="60"/>
      <c r="E38" s="61" t="s">
        <v>198</v>
      </c>
      <c r="F38" s="68"/>
      <c r="G38" s="160" t="s">
        <v>362</v>
      </c>
      <c r="H38" s="1367">
        <v>1000</v>
      </c>
      <c r="I38" s="1095">
        <f t="shared" si="0"/>
        <v>1000</v>
      </c>
      <c r="J38" s="1095">
        <f t="shared" si="1"/>
        <v>1000</v>
      </c>
    </row>
    <row r="39" spans="1:10" x14ac:dyDescent="0.2">
      <c r="A39" s="672"/>
      <c r="B39" s="126"/>
      <c r="C39" s="126"/>
      <c r="D39" s="127"/>
      <c r="E39" s="128"/>
      <c r="F39" s="129"/>
      <c r="G39" s="164" t="s">
        <v>363</v>
      </c>
      <c r="H39" s="1375">
        <v>9050</v>
      </c>
      <c r="I39" s="1102">
        <v>0</v>
      </c>
      <c r="J39" s="1102">
        <v>0</v>
      </c>
    </row>
    <row r="40" spans="1:10" x14ac:dyDescent="0.2">
      <c r="A40" s="672"/>
      <c r="B40" s="670" t="s">
        <v>59</v>
      </c>
      <c r="C40" s="659"/>
      <c r="D40" s="660"/>
      <c r="E40" s="661"/>
      <c r="F40" s="70" t="s">
        <v>60</v>
      </c>
      <c r="G40" s="165"/>
      <c r="H40" s="1368">
        <f>SUM(H41:H41)</f>
        <v>110</v>
      </c>
      <c r="I40" s="1096">
        <f t="shared" si="0"/>
        <v>110</v>
      </c>
      <c r="J40" s="1096">
        <f t="shared" si="1"/>
        <v>110</v>
      </c>
    </row>
    <row r="41" spans="1:10" x14ac:dyDescent="0.2">
      <c r="A41" s="672"/>
      <c r="B41" s="80"/>
      <c r="C41" s="41" t="s">
        <v>61</v>
      </c>
      <c r="D41" s="71"/>
      <c r="E41" s="56"/>
      <c r="F41" s="57" t="s">
        <v>62</v>
      </c>
      <c r="G41" s="156"/>
      <c r="H41" s="1370">
        <v>110</v>
      </c>
      <c r="I41" s="1098">
        <v>110</v>
      </c>
      <c r="J41" s="1098">
        <f t="shared" si="1"/>
        <v>110</v>
      </c>
    </row>
    <row r="42" spans="1:10" ht="12" customHeight="1" x14ac:dyDescent="0.2">
      <c r="A42" s="672"/>
      <c r="B42" s="72"/>
      <c r="C42" s="25"/>
      <c r="D42" s="73"/>
      <c r="E42" s="74"/>
      <c r="F42" s="75"/>
      <c r="G42" s="166"/>
      <c r="H42" s="1376"/>
      <c r="I42" s="1103">
        <f t="shared" si="0"/>
        <v>0</v>
      </c>
      <c r="J42" s="1103">
        <f t="shared" si="1"/>
        <v>0</v>
      </c>
    </row>
    <row r="43" spans="1:10" x14ac:dyDescent="0.2">
      <c r="A43" s="672"/>
      <c r="B43" s="76" t="s">
        <v>70</v>
      </c>
      <c r="C43" s="77"/>
      <c r="D43" s="78"/>
      <c r="E43" s="79"/>
      <c r="F43" s="15" t="s">
        <v>71</v>
      </c>
      <c r="G43" s="167"/>
      <c r="H43" s="1377">
        <f>+H45</f>
        <v>65800</v>
      </c>
      <c r="I43" s="1104">
        <f>+I45</f>
        <v>62900</v>
      </c>
      <c r="J43" s="1104">
        <f>+J45</f>
        <v>62900</v>
      </c>
    </row>
    <row r="44" spans="1:10" x14ac:dyDescent="0.2">
      <c r="A44" s="672"/>
      <c r="B44" s="80"/>
      <c r="C44" s="69"/>
      <c r="D44" s="49"/>
      <c r="E44" s="50"/>
      <c r="F44" s="17"/>
      <c r="G44" s="156"/>
      <c r="H44" s="1367"/>
      <c r="I44" s="1105">
        <f t="shared" si="0"/>
        <v>0</v>
      </c>
      <c r="J44" s="1105">
        <f t="shared" si="1"/>
        <v>0</v>
      </c>
    </row>
    <row r="45" spans="1:10" x14ac:dyDescent="0.2">
      <c r="A45" s="672"/>
      <c r="B45" s="665" t="s">
        <v>72</v>
      </c>
      <c r="C45" s="662" t="s">
        <v>73</v>
      </c>
      <c r="D45" s="655"/>
      <c r="E45" s="151"/>
      <c r="F45" s="152" t="s">
        <v>74</v>
      </c>
      <c r="G45" s="168"/>
      <c r="H45" s="1368">
        <f>SUM(H46:H56)</f>
        <v>65800</v>
      </c>
      <c r="I45" s="1106">
        <f>SUM(I46+I47+I48+I49+I50+I51+I52+I53+I54+I55+I56)</f>
        <v>62900</v>
      </c>
      <c r="J45" s="1106">
        <f>SUM(J46+J47+J48+J49+J50+J51+J52+J53+J54+J55+J56)</f>
        <v>62900</v>
      </c>
    </row>
    <row r="46" spans="1:10" x14ac:dyDescent="0.2">
      <c r="A46" s="672"/>
      <c r="B46" s="80"/>
      <c r="C46" s="52"/>
      <c r="D46" s="52" t="s">
        <v>38</v>
      </c>
      <c r="E46" s="53" t="s">
        <v>191</v>
      </c>
      <c r="F46" s="32" t="s">
        <v>138</v>
      </c>
      <c r="G46" s="156"/>
      <c r="H46" s="1369">
        <v>52300</v>
      </c>
      <c r="I46" s="1097">
        <f t="shared" si="0"/>
        <v>52300</v>
      </c>
      <c r="J46" s="1097">
        <f t="shared" si="1"/>
        <v>52300</v>
      </c>
    </row>
    <row r="47" spans="1:10" x14ac:dyDescent="0.2">
      <c r="A47" s="672"/>
      <c r="B47" s="80"/>
      <c r="C47" s="52"/>
      <c r="D47" s="52"/>
      <c r="E47" s="53" t="s">
        <v>203</v>
      </c>
      <c r="F47" s="54" t="s">
        <v>139</v>
      </c>
      <c r="G47" s="156" t="s">
        <v>207</v>
      </c>
      <c r="H47" s="1367">
        <v>1846</v>
      </c>
      <c r="I47" s="1107">
        <f t="shared" si="0"/>
        <v>1846</v>
      </c>
      <c r="J47" s="1107">
        <f t="shared" si="1"/>
        <v>1846</v>
      </c>
    </row>
    <row r="48" spans="1:10" x14ac:dyDescent="0.2">
      <c r="A48" s="672"/>
      <c r="B48" s="80"/>
      <c r="C48" s="52"/>
      <c r="D48" s="52"/>
      <c r="E48" s="53" t="s">
        <v>192</v>
      </c>
      <c r="F48" s="54"/>
      <c r="G48" s="156" t="s">
        <v>208</v>
      </c>
      <c r="H48" s="1367">
        <v>857</v>
      </c>
      <c r="I48" s="1107">
        <f t="shared" si="0"/>
        <v>857</v>
      </c>
      <c r="J48" s="1107">
        <f t="shared" si="1"/>
        <v>857</v>
      </c>
    </row>
    <row r="49" spans="1:10" x14ac:dyDescent="0.2">
      <c r="A49" s="672"/>
      <c r="B49" s="80"/>
      <c r="C49" s="52"/>
      <c r="D49" s="52"/>
      <c r="E49" s="53" t="s">
        <v>209</v>
      </c>
      <c r="F49" s="54"/>
      <c r="G49" s="156" t="s">
        <v>210</v>
      </c>
      <c r="H49" s="1367">
        <v>93</v>
      </c>
      <c r="I49" s="1107">
        <f t="shared" si="0"/>
        <v>93</v>
      </c>
      <c r="J49" s="1107">
        <f t="shared" si="1"/>
        <v>93</v>
      </c>
    </row>
    <row r="50" spans="1:10" x14ac:dyDescent="0.2">
      <c r="A50" s="672"/>
      <c r="B50" s="80"/>
      <c r="C50" s="52"/>
      <c r="D50" s="52"/>
      <c r="E50" s="53" t="s">
        <v>200</v>
      </c>
      <c r="F50" s="54"/>
      <c r="G50" s="156" t="s">
        <v>211</v>
      </c>
      <c r="H50" s="1367">
        <v>640</v>
      </c>
      <c r="I50" s="1107">
        <f t="shared" si="0"/>
        <v>640</v>
      </c>
      <c r="J50" s="1107">
        <f t="shared" si="1"/>
        <v>640</v>
      </c>
    </row>
    <row r="51" spans="1:10" x14ac:dyDescent="0.2">
      <c r="A51" s="672"/>
      <c r="B51" s="80"/>
      <c r="C51" s="80"/>
      <c r="D51" s="49"/>
      <c r="E51" s="50" t="s">
        <v>205</v>
      </c>
      <c r="F51" s="54" t="s">
        <v>75</v>
      </c>
      <c r="G51" s="156" t="s">
        <v>206</v>
      </c>
      <c r="H51" s="1376">
        <v>310</v>
      </c>
      <c r="I51" s="1103">
        <f t="shared" si="0"/>
        <v>310</v>
      </c>
      <c r="J51" s="1103">
        <f t="shared" si="1"/>
        <v>310</v>
      </c>
    </row>
    <row r="52" spans="1:10" x14ac:dyDescent="0.2">
      <c r="A52" s="672"/>
      <c r="B52" s="80"/>
      <c r="C52" s="80"/>
      <c r="D52" s="49"/>
      <c r="E52" s="50" t="s">
        <v>212</v>
      </c>
      <c r="F52" s="54" t="s">
        <v>140</v>
      </c>
      <c r="G52" s="156" t="s">
        <v>213</v>
      </c>
      <c r="H52" s="1367">
        <v>1300</v>
      </c>
      <c r="I52" s="1107">
        <f t="shared" si="0"/>
        <v>1300</v>
      </c>
      <c r="J52" s="1107">
        <f t="shared" si="1"/>
        <v>1300</v>
      </c>
    </row>
    <row r="53" spans="1:10" x14ac:dyDescent="0.2">
      <c r="A53" s="672"/>
      <c r="B53" s="80"/>
      <c r="C53" s="80"/>
      <c r="D53" s="49"/>
      <c r="E53" s="50" t="s">
        <v>107</v>
      </c>
      <c r="F53" s="54"/>
      <c r="G53" s="156" t="s">
        <v>352</v>
      </c>
      <c r="H53" s="1367">
        <v>40</v>
      </c>
      <c r="I53" s="1107">
        <f t="shared" si="0"/>
        <v>40</v>
      </c>
      <c r="J53" s="1107">
        <f t="shared" si="1"/>
        <v>40</v>
      </c>
    </row>
    <row r="54" spans="1:10" x14ac:dyDescent="0.2">
      <c r="A54" s="672"/>
      <c r="B54" s="80"/>
      <c r="C54" s="80"/>
      <c r="D54" s="49"/>
      <c r="E54" s="50" t="s">
        <v>215</v>
      </c>
      <c r="F54" s="54"/>
      <c r="G54" s="156" t="s">
        <v>214</v>
      </c>
      <c r="H54" s="1367">
        <v>5460</v>
      </c>
      <c r="I54" s="1107">
        <f t="shared" si="0"/>
        <v>5460</v>
      </c>
      <c r="J54" s="1107">
        <f t="shared" si="1"/>
        <v>5460</v>
      </c>
    </row>
    <row r="55" spans="1:10" x14ac:dyDescent="0.2">
      <c r="A55" s="672"/>
      <c r="B55" s="671"/>
      <c r="C55" s="80"/>
      <c r="D55" s="49"/>
      <c r="E55" s="50" t="s">
        <v>418</v>
      </c>
      <c r="F55" s="54"/>
      <c r="G55" s="156" t="s">
        <v>419</v>
      </c>
      <c r="H55" s="1367">
        <v>2900</v>
      </c>
      <c r="I55" s="1107">
        <v>0</v>
      </c>
      <c r="J55" s="1107">
        <v>0</v>
      </c>
    </row>
    <row r="56" spans="1:10" x14ac:dyDescent="0.2">
      <c r="A56" s="672"/>
      <c r="B56" s="671"/>
      <c r="C56" s="80" t="s">
        <v>73</v>
      </c>
      <c r="D56" s="49" t="s">
        <v>169</v>
      </c>
      <c r="E56" s="50" t="s">
        <v>205</v>
      </c>
      <c r="F56" s="54"/>
      <c r="G56" s="156" t="s">
        <v>216</v>
      </c>
      <c r="H56" s="1367">
        <v>54</v>
      </c>
      <c r="I56" s="1107">
        <f t="shared" si="0"/>
        <v>54</v>
      </c>
      <c r="J56" s="1107">
        <f t="shared" si="1"/>
        <v>54</v>
      </c>
    </row>
    <row r="57" spans="1:10" x14ac:dyDescent="0.2">
      <c r="A57" s="672"/>
      <c r="B57" s="76"/>
      <c r="C57" s="76"/>
      <c r="D57" s="78"/>
      <c r="E57" s="79"/>
      <c r="F57" s="15" t="s">
        <v>156</v>
      </c>
      <c r="G57" s="169"/>
      <c r="H57" s="1377">
        <f>H58</f>
        <v>7000</v>
      </c>
      <c r="I57" s="1104">
        <f t="shared" si="0"/>
        <v>7000</v>
      </c>
      <c r="J57" s="1104">
        <f t="shared" si="1"/>
        <v>7000</v>
      </c>
    </row>
    <row r="58" spans="1:10" x14ac:dyDescent="0.2">
      <c r="A58" s="1257"/>
      <c r="B58" s="1336"/>
      <c r="C58" s="1337"/>
      <c r="D58" s="1338"/>
      <c r="E58" s="1339"/>
      <c r="F58" s="1262"/>
      <c r="G58" s="1340" t="s">
        <v>141</v>
      </c>
      <c r="H58" s="1374">
        <v>7000</v>
      </c>
      <c r="I58" s="1341">
        <f t="shared" si="0"/>
        <v>7000</v>
      </c>
      <c r="J58" s="1341">
        <f t="shared" si="1"/>
        <v>7000</v>
      </c>
    </row>
    <row r="59" spans="1:10" x14ac:dyDescent="0.2">
      <c r="A59" s="672"/>
      <c r="B59" s="81"/>
      <c r="C59" s="80"/>
      <c r="D59" s="49"/>
      <c r="E59" s="50"/>
      <c r="F59" s="54"/>
      <c r="G59" s="160"/>
      <c r="H59" s="1367"/>
      <c r="I59" s="1105">
        <f t="shared" si="0"/>
        <v>0</v>
      </c>
      <c r="J59" s="1105">
        <f t="shared" si="1"/>
        <v>0</v>
      </c>
    </row>
    <row r="60" spans="1:10" ht="12.75" customHeight="1" x14ac:dyDescent="0.2">
      <c r="A60" s="672"/>
      <c r="B60" s="80"/>
      <c r="C60" s="81"/>
      <c r="D60" s="82"/>
      <c r="E60" s="50"/>
      <c r="F60" s="54"/>
      <c r="G60" s="160"/>
      <c r="H60" s="1376"/>
      <c r="I60" s="1108">
        <f t="shared" si="0"/>
        <v>0</v>
      </c>
      <c r="J60" s="1108">
        <f t="shared" si="1"/>
        <v>0</v>
      </c>
    </row>
    <row r="61" spans="1:10" ht="23.25" customHeight="1" thickBot="1" x14ac:dyDescent="0.25">
      <c r="A61" s="672"/>
      <c r="B61" s="83"/>
      <c r="C61" s="83"/>
      <c r="D61" s="84"/>
      <c r="E61" s="85"/>
      <c r="F61" s="86" t="s">
        <v>76</v>
      </c>
      <c r="G61" s="170"/>
      <c r="H61" s="1378">
        <f>SUM(H9+H11+H15+H24+H28+H40+H43+H57)</f>
        <v>459820</v>
      </c>
      <c r="I61" s="1109">
        <f>SUM(I9+I11+I15+I24+I28+I40+I45)</f>
        <v>440870</v>
      </c>
      <c r="J61" s="1109">
        <f>SUM(J9+J11+J15+J24+J28+J40+J43)</f>
        <v>440870</v>
      </c>
    </row>
    <row r="62" spans="1:10" x14ac:dyDescent="0.2">
      <c r="H62" s="1110"/>
      <c r="I62" s="1111"/>
      <c r="J62" s="788"/>
    </row>
    <row r="63" spans="1:10" x14ac:dyDescent="0.2">
      <c r="H63" s="1110"/>
      <c r="I63" s="1111"/>
      <c r="J63" s="788"/>
    </row>
    <row r="64" spans="1:10" x14ac:dyDescent="0.2">
      <c r="H64" s="1110"/>
      <c r="I64" s="1111"/>
      <c r="J64" s="788"/>
    </row>
    <row r="65" spans="8:10" x14ac:dyDescent="0.2">
      <c r="H65" s="1110"/>
      <c r="I65" s="1111"/>
      <c r="J65" s="788"/>
    </row>
  </sheetData>
  <mergeCells count="5">
    <mergeCell ref="A3:G4"/>
    <mergeCell ref="A1:J1"/>
    <mergeCell ref="H3:H6"/>
    <mergeCell ref="I3:I6"/>
    <mergeCell ref="J3:J6"/>
  </mergeCells>
  <phoneticPr fontId="0" type="noConversion"/>
  <printOptions horizontalCentered="1" verticalCentered="1"/>
  <pageMargins left="0.51181102362204722" right="0.59055118110236227" top="0.39370078740157483" bottom="0.35433070866141736" header="0.51181102362204722" footer="0.31496062992125984"/>
  <pageSetup paperSize="9" scale="90" orientation="portrait" r:id="rId1"/>
  <headerFooter alignWithMargins="0">
    <oddFooter>&amp;LNávrh rozpočtut 2015&amp;CBP&amp;Rv11022015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="130" zoomScaleNormal="130" workbookViewId="0">
      <selection activeCell="H20" sqref="H20"/>
    </sheetView>
  </sheetViews>
  <sheetFormatPr defaultRowHeight="12.75" x14ac:dyDescent="0.2"/>
  <cols>
    <col min="1" max="1" width="2.7109375" style="1" customWidth="1"/>
    <col min="2" max="2" width="3.42578125" style="90" customWidth="1"/>
    <col min="3" max="3" width="7.28515625" style="16" customWidth="1"/>
    <col min="4" max="4" width="2.28515625" style="16" customWidth="1"/>
    <col min="5" max="5" width="41.140625" style="16" customWidth="1"/>
    <col min="6" max="7" width="11.42578125" style="16" hidden="1" customWidth="1"/>
    <col min="8" max="8" width="11.140625" style="16" bestFit="1" customWidth="1"/>
    <col min="9" max="10" width="8.7109375" style="16" hidden="1" customWidth="1"/>
    <col min="11" max="11" width="11.140625" style="16" bestFit="1" customWidth="1"/>
    <col min="12" max="16" width="7.7109375" style="16" hidden="1" customWidth="1"/>
    <col min="17" max="18" width="11.42578125" style="16" customWidth="1"/>
    <col min="19" max="16384" width="9.140625" style="16"/>
  </cols>
  <sheetData>
    <row r="1" spans="1:18" s="89" customFormat="1" ht="23.25" x14ac:dyDescent="0.35">
      <c r="A1" s="1501" t="s">
        <v>263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  <c r="P1" s="1501"/>
      <c r="Q1" s="1501"/>
      <c r="R1" s="1501"/>
    </row>
    <row r="2" spans="1:18" ht="13.5" thickBot="1" x14ac:dyDescent="0.25"/>
    <row r="3" spans="1:18" ht="19.5" customHeight="1" thickBot="1" x14ac:dyDescent="0.3">
      <c r="A3" s="1507" t="s">
        <v>394</v>
      </c>
      <c r="B3" s="1508"/>
      <c r="C3" s="1508"/>
      <c r="D3" s="1508"/>
      <c r="E3" s="1508"/>
      <c r="F3" s="1508"/>
      <c r="G3" s="1508"/>
      <c r="H3" s="1508"/>
      <c r="I3" s="1508"/>
      <c r="J3" s="1508"/>
      <c r="K3" s="1509"/>
      <c r="L3" s="109"/>
      <c r="M3" s="110"/>
      <c r="N3" s="110"/>
      <c r="O3" s="110"/>
      <c r="P3" s="111"/>
      <c r="Q3" s="1504" t="s">
        <v>397</v>
      </c>
      <c r="R3" s="1504" t="s">
        <v>423</v>
      </c>
    </row>
    <row r="4" spans="1:18" ht="18.75" customHeight="1" x14ac:dyDescent="0.2">
      <c r="A4" s="92"/>
      <c r="B4" s="1521" t="s">
        <v>133</v>
      </c>
      <c r="C4" s="1522"/>
      <c r="D4" s="1522"/>
      <c r="E4" s="1522"/>
      <c r="F4" s="1522"/>
      <c r="G4" s="1522"/>
      <c r="H4" s="1522"/>
      <c r="I4" s="1522"/>
      <c r="J4" s="1522"/>
      <c r="K4" s="1523"/>
      <c r="L4" s="1516" t="s">
        <v>19</v>
      </c>
      <c r="M4" s="1517"/>
      <c r="N4" s="1517"/>
      <c r="O4" s="1517"/>
      <c r="P4" s="1518"/>
      <c r="Q4" s="1527"/>
      <c r="R4" s="1527"/>
    </row>
    <row r="5" spans="1:18" ht="15" x14ac:dyDescent="0.2">
      <c r="A5" s="93"/>
      <c r="B5" s="432" t="s">
        <v>95</v>
      </c>
      <c r="C5" s="433" t="s">
        <v>17</v>
      </c>
      <c r="D5" s="1524" t="s">
        <v>18</v>
      </c>
      <c r="E5" s="1525"/>
      <c r="F5" s="1525"/>
      <c r="G5" s="1525"/>
      <c r="H5" s="1525"/>
      <c r="I5" s="1525"/>
      <c r="J5" s="1525"/>
      <c r="K5" s="1526"/>
      <c r="L5" s="1513"/>
      <c r="M5" s="1514"/>
      <c r="N5" s="1514"/>
      <c r="O5" s="1514"/>
      <c r="P5" s="1515"/>
      <c r="Q5" s="1527"/>
      <c r="R5" s="1527"/>
    </row>
    <row r="6" spans="1:18" ht="15" x14ac:dyDescent="0.2">
      <c r="A6" s="94"/>
      <c r="B6" s="436" t="s">
        <v>96</v>
      </c>
      <c r="C6" s="437" t="s">
        <v>94</v>
      </c>
      <c r="D6" s="200"/>
      <c r="E6" s="201" t="s">
        <v>11</v>
      </c>
      <c r="F6" s="1451">
        <v>610</v>
      </c>
      <c r="G6" s="1453">
        <v>620</v>
      </c>
      <c r="H6" s="1451">
        <v>630</v>
      </c>
      <c r="I6" s="1453">
        <v>640</v>
      </c>
      <c r="J6" s="1512">
        <v>650</v>
      </c>
      <c r="K6" s="1512" t="s">
        <v>9</v>
      </c>
      <c r="L6" s="1520">
        <v>711</v>
      </c>
      <c r="M6" s="1453">
        <v>714</v>
      </c>
      <c r="N6" s="1453">
        <v>716</v>
      </c>
      <c r="O6" s="1453">
        <v>717</v>
      </c>
      <c r="P6" s="1519" t="s">
        <v>9</v>
      </c>
      <c r="Q6" s="1527"/>
      <c r="R6" s="1527"/>
    </row>
    <row r="7" spans="1:18" ht="15.75" thickBot="1" x14ac:dyDescent="0.25">
      <c r="A7" s="95"/>
      <c r="B7" s="438"/>
      <c r="C7" s="439"/>
      <c r="D7" s="204"/>
      <c r="E7" s="205"/>
      <c r="F7" s="1452"/>
      <c r="G7" s="1454"/>
      <c r="H7" s="1452"/>
      <c r="I7" s="1454"/>
      <c r="J7" s="1454"/>
      <c r="K7" s="1454"/>
      <c r="L7" s="1511"/>
      <c r="M7" s="1454"/>
      <c r="N7" s="1454"/>
      <c r="O7" s="1454"/>
      <c r="P7" s="1503"/>
      <c r="Q7" s="1528"/>
      <c r="R7" s="1528"/>
    </row>
    <row r="8" spans="1:18" ht="17.25" thickTop="1" thickBot="1" x14ac:dyDescent="0.3">
      <c r="A8" s="96"/>
      <c r="B8" s="440" t="s">
        <v>262</v>
      </c>
      <c r="C8" s="441"/>
      <c r="D8" s="442"/>
      <c r="E8" s="458"/>
      <c r="F8" s="459">
        <f>SUM(F9:F12)</f>
        <v>0</v>
      </c>
      <c r="G8" s="459">
        <f>SUM(G9:G12)</f>
        <v>0</v>
      </c>
      <c r="H8" s="952">
        <f>+H9</f>
        <v>4500</v>
      </c>
      <c r="I8" s="952">
        <f>SUM(I9:I12)</f>
        <v>0</v>
      </c>
      <c r="J8" s="952">
        <f>SUM(J9:J12)</f>
        <v>0</v>
      </c>
      <c r="K8" s="952">
        <f>+K9</f>
        <v>4500</v>
      </c>
      <c r="L8" s="953"/>
      <c r="M8" s="952"/>
      <c r="N8" s="952"/>
      <c r="O8" s="954"/>
      <c r="P8" s="955"/>
      <c r="Q8" s="952">
        <f>SUM(Q10:Q12)</f>
        <v>2500</v>
      </c>
      <c r="R8" s="952">
        <f>SUM(R10:R12)</f>
        <v>2500</v>
      </c>
    </row>
    <row r="9" spans="1:18" ht="16.5" thickTop="1" x14ac:dyDescent="0.25">
      <c r="A9" s="97"/>
      <c r="B9" s="416"/>
      <c r="C9" s="417" t="s">
        <v>258</v>
      </c>
      <c r="D9" s="208" t="s">
        <v>106</v>
      </c>
      <c r="E9" s="460"/>
      <c r="F9" s="209">
        <f>SUM(F10:F12)</f>
        <v>0</v>
      </c>
      <c r="G9" s="209">
        <f>SUM(G10:G12)</f>
        <v>0</v>
      </c>
      <c r="H9" s="956">
        <f>SUM(H10:H12)</f>
        <v>4500</v>
      </c>
      <c r="I9" s="956">
        <f>SUM(I10:I12)</f>
        <v>0</v>
      </c>
      <c r="J9" s="957">
        <f>SUM(J10:J12)</f>
        <v>0</v>
      </c>
      <c r="K9" s="1393">
        <f>SUM(H9:J9)</f>
        <v>4500</v>
      </c>
      <c r="L9" s="958"/>
      <c r="M9" s="957"/>
      <c r="N9" s="957"/>
      <c r="O9" s="957"/>
      <c r="P9" s="959"/>
      <c r="Q9" s="960">
        <f>SUM(Q10:Q12)</f>
        <v>2500</v>
      </c>
      <c r="R9" s="960">
        <f>SUM(R10:R12)</f>
        <v>2500</v>
      </c>
    </row>
    <row r="10" spans="1:18" ht="15.75" x14ac:dyDescent="0.25">
      <c r="A10" s="97"/>
      <c r="B10" s="416"/>
      <c r="C10" s="461"/>
      <c r="D10" s="212" t="s">
        <v>13</v>
      </c>
      <c r="E10" s="421" t="s">
        <v>261</v>
      </c>
      <c r="F10" s="214"/>
      <c r="G10" s="215"/>
      <c r="H10" s="544">
        <v>500</v>
      </c>
      <c r="I10" s="961"/>
      <c r="J10" s="448"/>
      <c r="K10" s="962">
        <f>SUM(H10:J10)</f>
        <v>500</v>
      </c>
      <c r="L10" s="447"/>
      <c r="M10" s="448"/>
      <c r="N10" s="448"/>
      <c r="O10" s="448"/>
      <c r="P10" s="545"/>
      <c r="Q10" s="593">
        <v>500</v>
      </c>
      <c r="R10" s="593">
        <v>500</v>
      </c>
    </row>
    <row r="11" spans="1:18" ht="15.75" x14ac:dyDescent="0.25">
      <c r="A11" s="97"/>
      <c r="B11" s="416"/>
      <c r="C11" s="461"/>
      <c r="D11" s="212" t="s">
        <v>14</v>
      </c>
      <c r="E11" s="421" t="s">
        <v>114</v>
      </c>
      <c r="F11" s="214"/>
      <c r="G11" s="215"/>
      <c r="H11" s="544">
        <v>1000</v>
      </c>
      <c r="I11" s="961"/>
      <c r="J11" s="448"/>
      <c r="K11" s="962">
        <v>1000</v>
      </c>
      <c r="L11" s="447"/>
      <c r="M11" s="448"/>
      <c r="N11" s="448"/>
      <c r="O11" s="448"/>
      <c r="P11" s="545"/>
      <c r="Q11" s="593">
        <v>1000</v>
      </c>
      <c r="R11" s="593">
        <v>1000</v>
      </c>
    </row>
    <row r="12" spans="1:18" ht="16.5" thickBot="1" x14ac:dyDescent="0.3">
      <c r="A12" s="106"/>
      <c r="B12" s="462"/>
      <c r="C12" s="463"/>
      <c r="D12" s="464" t="s">
        <v>15</v>
      </c>
      <c r="E12" s="465" t="s">
        <v>69</v>
      </c>
      <c r="F12" s="466"/>
      <c r="G12" s="467"/>
      <c r="H12" s="549">
        <v>3000</v>
      </c>
      <c r="I12" s="963"/>
      <c r="J12" s="457"/>
      <c r="K12" s="964">
        <v>3000</v>
      </c>
      <c r="L12" s="456"/>
      <c r="M12" s="457"/>
      <c r="N12" s="457"/>
      <c r="O12" s="457"/>
      <c r="P12" s="550"/>
      <c r="Q12" s="965">
        <v>1000</v>
      </c>
      <c r="R12" s="965">
        <v>1000</v>
      </c>
    </row>
    <row r="13" spans="1:18" ht="15" x14ac:dyDescent="0.2">
      <c r="A13" s="102"/>
      <c r="B13" s="10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</sheetData>
  <mergeCells count="19">
    <mergeCell ref="R3:R7"/>
    <mergeCell ref="Q3:Q7"/>
    <mergeCell ref="N6:N7"/>
    <mergeCell ref="M6:M7"/>
    <mergeCell ref="L4:P4"/>
    <mergeCell ref="P6:P7"/>
    <mergeCell ref="A1:R1"/>
    <mergeCell ref="K6:K7"/>
    <mergeCell ref="L6:L7"/>
    <mergeCell ref="A3:K3"/>
    <mergeCell ref="B4:K4"/>
    <mergeCell ref="D5:K5"/>
    <mergeCell ref="F6:F7"/>
    <mergeCell ref="G6:G7"/>
    <mergeCell ref="H6:H7"/>
    <mergeCell ref="I6:I7"/>
    <mergeCell ref="J6:J7"/>
    <mergeCell ref="O6:O7"/>
    <mergeCell ref="L5:P5"/>
  </mergeCells>
  <phoneticPr fontId="3" type="noConversion"/>
  <printOptions horizontalCentered="1"/>
  <pageMargins left="0" right="0" top="0.74803149606299213" bottom="0.51181102362204722" header="0.51181102362204722" footer="0.31496062992125984"/>
  <pageSetup paperSize="9" orientation="portrait" r:id="rId1"/>
  <headerFooter alignWithMargins="0">
    <oddFooter>&amp;LNávrh Rozpočtu 2015&amp;CP6&amp;Rv11022015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10" zoomScale="85" zoomScaleNormal="85" zoomScaleSheetLayoutView="100" workbookViewId="0">
      <selection activeCell="F51" sqref="F51"/>
    </sheetView>
  </sheetViews>
  <sheetFormatPr defaultRowHeight="12.75" x14ac:dyDescent="0.2"/>
  <cols>
    <col min="1" max="1" width="3.85546875" style="1" customWidth="1"/>
    <col min="2" max="2" width="3.42578125" style="90" customWidth="1"/>
    <col min="3" max="3" width="7.28515625" style="16" customWidth="1"/>
    <col min="4" max="4" width="2.7109375" style="16" customWidth="1"/>
    <col min="5" max="5" width="37" style="16" customWidth="1"/>
    <col min="6" max="6" width="11.42578125" style="16" customWidth="1"/>
    <col min="7" max="7" width="11.42578125" style="16" hidden="1" customWidth="1"/>
    <col min="8" max="8" width="11.42578125" style="16" customWidth="1"/>
    <col min="9" max="9" width="11.42578125" style="16" hidden="1" customWidth="1"/>
    <col min="10" max="12" width="11.42578125" style="16" customWidth="1"/>
    <col min="13" max="13" width="9.140625" style="16"/>
    <col min="14" max="14" width="10.5703125" style="16" bestFit="1" customWidth="1"/>
    <col min="15" max="15" width="32" style="16" customWidth="1"/>
    <col min="16" max="16384" width="9.140625" style="16"/>
  </cols>
  <sheetData>
    <row r="1" spans="1:13" ht="23.25" x14ac:dyDescent="0.35">
      <c r="A1" s="1529" t="s">
        <v>264</v>
      </c>
      <c r="B1" s="1529"/>
      <c r="C1" s="1529"/>
      <c r="D1" s="1529"/>
      <c r="E1" s="1529"/>
      <c r="F1" s="1529"/>
      <c r="G1" s="1529"/>
      <c r="H1" s="1529"/>
      <c r="I1" s="1529"/>
      <c r="J1" s="1529"/>
      <c r="K1" s="1529"/>
      <c r="L1" s="1529"/>
    </row>
    <row r="2" spans="1:13" ht="8.25" customHeight="1" thickBot="1" x14ac:dyDescent="0.25">
      <c r="A2" s="987"/>
      <c r="B2" s="988"/>
      <c r="C2" s="989"/>
      <c r="D2" s="989"/>
      <c r="E2" s="989"/>
      <c r="F2" s="989"/>
      <c r="G2" s="989"/>
      <c r="H2" s="989"/>
      <c r="I2" s="989"/>
      <c r="J2" s="989"/>
      <c r="K2" s="989"/>
      <c r="L2" s="989"/>
    </row>
    <row r="3" spans="1:13" ht="13.5" customHeight="1" thickBot="1" x14ac:dyDescent="0.25">
      <c r="A3" s="1533" t="s">
        <v>394</v>
      </c>
      <c r="B3" s="1534"/>
      <c r="C3" s="1534"/>
      <c r="D3" s="1534"/>
      <c r="E3" s="1534"/>
      <c r="F3" s="1534"/>
      <c r="G3" s="1534"/>
      <c r="H3" s="1534"/>
      <c r="I3" s="1534"/>
      <c r="J3" s="1534"/>
      <c r="K3" s="1530" t="s">
        <v>393</v>
      </c>
      <c r="L3" s="1530" t="s">
        <v>423</v>
      </c>
    </row>
    <row r="4" spans="1:13" ht="18.75" customHeight="1" x14ac:dyDescent="0.25">
      <c r="A4" s="990"/>
      <c r="B4" s="991"/>
      <c r="C4" s="992"/>
      <c r="D4" s="993"/>
      <c r="E4" s="994"/>
      <c r="F4" s="1535" t="s">
        <v>133</v>
      </c>
      <c r="G4" s="1536"/>
      <c r="H4" s="1536"/>
      <c r="I4" s="1536"/>
      <c r="J4" s="1537"/>
      <c r="K4" s="1531"/>
      <c r="L4" s="1531"/>
    </row>
    <row r="5" spans="1:13" x14ac:dyDescent="0.2">
      <c r="A5" s="995"/>
      <c r="B5" s="996" t="s">
        <v>95</v>
      </c>
      <c r="C5" s="997" t="s">
        <v>17</v>
      </c>
      <c r="D5" s="1546" t="s">
        <v>18</v>
      </c>
      <c r="E5" s="1547"/>
      <c r="F5" s="1547"/>
      <c r="G5" s="1547"/>
      <c r="H5" s="1547"/>
      <c r="I5" s="1547"/>
      <c r="J5" s="1547"/>
      <c r="K5" s="1531"/>
      <c r="L5" s="1531"/>
    </row>
    <row r="6" spans="1:13" x14ac:dyDescent="0.2">
      <c r="A6" s="990"/>
      <c r="B6" s="998" t="s">
        <v>96</v>
      </c>
      <c r="C6" s="998" t="s">
        <v>94</v>
      </c>
      <c r="D6" s="993"/>
      <c r="E6" s="994" t="s">
        <v>11</v>
      </c>
      <c r="F6" s="1538">
        <v>610</v>
      </c>
      <c r="G6" s="1540">
        <v>620</v>
      </c>
      <c r="H6" s="1540">
        <v>630</v>
      </c>
      <c r="I6" s="1544">
        <v>640</v>
      </c>
      <c r="J6" s="1542" t="s">
        <v>9</v>
      </c>
      <c r="K6" s="1531"/>
      <c r="L6" s="1531"/>
    </row>
    <row r="7" spans="1:13" ht="13.5" thickBot="1" x14ac:dyDescent="0.25">
      <c r="A7" s="999"/>
      <c r="B7" s="1000"/>
      <c r="C7" s="1000"/>
      <c r="D7" s="1001"/>
      <c r="E7" s="1002"/>
      <c r="F7" s="1539"/>
      <c r="G7" s="1541"/>
      <c r="H7" s="1541"/>
      <c r="I7" s="1545"/>
      <c r="J7" s="1543"/>
      <c r="K7" s="1532"/>
      <c r="L7" s="1532"/>
    </row>
    <row r="8" spans="1:13" ht="15.75" thickTop="1" x14ac:dyDescent="0.2">
      <c r="A8" s="1003"/>
      <c r="B8" s="1004"/>
      <c r="C8" s="1005" t="s">
        <v>264</v>
      </c>
      <c r="D8" s="1006"/>
      <c r="E8" s="1007"/>
      <c r="F8" s="1008">
        <f>SUM(F9+F22+F40+F47+F57)</f>
        <v>133500</v>
      </c>
      <c r="G8" s="1008">
        <f>SUM(G9+G22+G40+G47+G57)</f>
        <v>0</v>
      </c>
      <c r="H8" s="1008">
        <f>SUM(H9+H22+H40+H47+H57)</f>
        <v>12780</v>
      </c>
      <c r="I8" s="1008">
        <f>SUM(I9+I22+I40+I47+I57)</f>
        <v>0</v>
      </c>
      <c r="J8" s="1009">
        <f>SUM(J9+J22+J40+J47+J57)</f>
        <v>146280</v>
      </c>
      <c r="K8" s="1009">
        <f>SUM(K10+K23+K41+K48+K57)</f>
        <v>126780</v>
      </c>
      <c r="L8" s="1009">
        <f>SUM(L10+L23+L41+L48+L57)</f>
        <v>126780</v>
      </c>
    </row>
    <row r="9" spans="1:13" ht="15" x14ac:dyDescent="0.25">
      <c r="A9" s="1010"/>
      <c r="B9" s="1011">
        <v>1</v>
      </c>
      <c r="C9" s="1012" t="s">
        <v>124</v>
      </c>
      <c r="D9" s="1013"/>
      <c r="E9" s="1013"/>
      <c r="F9" s="1014">
        <f>SUM(F10)</f>
        <v>55000</v>
      </c>
      <c r="G9" s="1014">
        <f>SUM(G10)</f>
        <v>0</v>
      </c>
      <c r="H9" s="1014">
        <f>SUM(H10)</f>
        <v>1310</v>
      </c>
      <c r="I9" s="1014">
        <f>SUM(I10)</f>
        <v>0</v>
      </c>
      <c r="J9" s="1014">
        <f>J10</f>
        <v>56310</v>
      </c>
      <c r="K9" s="1014">
        <f>K10</f>
        <v>51310</v>
      </c>
      <c r="L9" s="1014">
        <f>L10</f>
        <v>51310</v>
      </c>
      <c r="M9" s="91"/>
    </row>
    <row r="10" spans="1:13" ht="15" x14ac:dyDescent="0.25">
      <c r="A10" s="1010"/>
      <c r="B10" s="1015"/>
      <c r="C10" s="1016" t="s">
        <v>265</v>
      </c>
      <c r="D10" s="1017" t="s">
        <v>115</v>
      </c>
      <c r="E10" s="1018"/>
      <c r="F10" s="1019">
        <f>SUM(F11:F21)</f>
        <v>55000</v>
      </c>
      <c r="G10" s="1019">
        <f>SUM(G11:G21)</f>
        <v>0</v>
      </c>
      <c r="H10" s="1019">
        <f>SUM(H11:H21)</f>
        <v>1310</v>
      </c>
      <c r="I10" s="1019">
        <f>SUM(I11:I21)</f>
        <v>0</v>
      </c>
      <c r="J10" s="1347">
        <f>SUM(J11:J21)</f>
        <v>56310</v>
      </c>
      <c r="K10" s="1019">
        <f>K11+K12+K13+K14+K15+K16+K17+K18+K19+K20+K21</f>
        <v>51310</v>
      </c>
      <c r="L10" s="1019">
        <f>+K10</f>
        <v>51310</v>
      </c>
      <c r="M10" s="91"/>
    </row>
    <row r="11" spans="1:13" ht="15" x14ac:dyDescent="0.25">
      <c r="A11" s="1003"/>
      <c r="B11" s="1015"/>
      <c r="C11" s="1020"/>
      <c r="D11" s="1021"/>
      <c r="E11" s="1022" t="s">
        <v>245</v>
      </c>
      <c r="F11" s="1023">
        <v>55000</v>
      </c>
      <c r="G11" s="1023"/>
      <c r="H11" s="1024"/>
      <c r="I11" s="1025"/>
      <c r="J11" s="1025">
        <v>55000</v>
      </c>
      <c r="K11" s="1023">
        <v>50000</v>
      </c>
      <c r="L11" s="1023">
        <v>50000</v>
      </c>
      <c r="M11" s="91"/>
    </row>
    <row r="12" spans="1:13" ht="15" x14ac:dyDescent="0.25">
      <c r="A12" s="1010"/>
      <c r="B12" s="1015"/>
      <c r="C12" s="1020"/>
      <c r="D12" s="1021"/>
      <c r="E12" s="1022"/>
      <c r="F12" s="1025"/>
      <c r="G12" s="1025"/>
      <c r="H12" s="1026">
        <v>0</v>
      </c>
      <c r="I12" s="1025"/>
      <c r="J12" s="1025">
        <f t="shared" ref="J12:J38" si="0">SUM(F12:I12)</f>
        <v>0</v>
      </c>
      <c r="K12" s="1023">
        <f t="shared" ref="K12:K58" si="1">+J12</f>
        <v>0</v>
      </c>
      <c r="L12" s="1023">
        <f t="shared" ref="L12:L58" si="2">+J12</f>
        <v>0</v>
      </c>
      <c r="M12" s="91"/>
    </row>
    <row r="13" spans="1:13" ht="15" x14ac:dyDescent="0.25">
      <c r="A13" s="1010"/>
      <c r="B13" s="1015"/>
      <c r="C13" s="1020"/>
      <c r="D13" s="1021"/>
      <c r="E13" s="1022"/>
      <c r="F13" s="1025"/>
      <c r="G13" s="1025"/>
      <c r="H13" s="1026">
        <v>0</v>
      </c>
      <c r="I13" s="1025"/>
      <c r="J13" s="1025">
        <f t="shared" si="0"/>
        <v>0</v>
      </c>
      <c r="K13" s="1023">
        <f t="shared" si="1"/>
        <v>0</v>
      </c>
      <c r="L13" s="1023">
        <f t="shared" si="2"/>
        <v>0</v>
      </c>
      <c r="M13" s="91"/>
    </row>
    <row r="14" spans="1:13" ht="15" x14ac:dyDescent="0.25">
      <c r="A14" s="1003"/>
      <c r="B14" s="1015"/>
      <c r="C14" s="1020"/>
      <c r="D14" s="1021"/>
      <c r="E14" s="1022" t="s">
        <v>266</v>
      </c>
      <c r="F14" s="1023"/>
      <c r="G14" s="1023"/>
      <c r="H14" s="1026">
        <v>0</v>
      </c>
      <c r="I14" s="1023"/>
      <c r="J14" s="1025">
        <f t="shared" si="0"/>
        <v>0</v>
      </c>
      <c r="K14" s="1023">
        <f t="shared" si="1"/>
        <v>0</v>
      </c>
      <c r="L14" s="1023">
        <f t="shared" si="2"/>
        <v>0</v>
      </c>
      <c r="M14" s="91"/>
    </row>
    <row r="15" spans="1:13" ht="15" x14ac:dyDescent="0.25">
      <c r="A15" s="1010"/>
      <c r="B15" s="1015"/>
      <c r="C15" s="1020"/>
      <c r="D15" s="1021"/>
      <c r="E15" s="1022" t="s">
        <v>267</v>
      </c>
      <c r="F15" s="1023"/>
      <c r="G15" s="1023"/>
      <c r="H15" s="1026">
        <v>130</v>
      </c>
      <c r="I15" s="1023"/>
      <c r="J15" s="1025">
        <f t="shared" si="0"/>
        <v>130</v>
      </c>
      <c r="K15" s="1023">
        <f t="shared" si="1"/>
        <v>130</v>
      </c>
      <c r="L15" s="1023">
        <f t="shared" si="2"/>
        <v>130</v>
      </c>
      <c r="M15" s="91"/>
    </row>
    <row r="16" spans="1:13" ht="15" x14ac:dyDescent="0.25">
      <c r="A16" s="1010"/>
      <c r="B16" s="1015"/>
      <c r="C16" s="1020"/>
      <c r="D16" s="1021"/>
      <c r="E16" s="1022" t="s">
        <v>268</v>
      </c>
      <c r="F16" s="1023"/>
      <c r="G16" s="1023"/>
      <c r="H16" s="1026">
        <v>30</v>
      </c>
      <c r="I16" s="1023"/>
      <c r="J16" s="1025">
        <v>30</v>
      </c>
      <c r="K16" s="1023">
        <f t="shared" si="1"/>
        <v>30</v>
      </c>
      <c r="L16" s="1023">
        <f t="shared" si="2"/>
        <v>30</v>
      </c>
      <c r="M16" s="91"/>
    </row>
    <row r="17" spans="1:14" ht="15" x14ac:dyDescent="0.25">
      <c r="A17" s="1003"/>
      <c r="B17" s="1015"/>
      <c r="C17" s="1020"/>
      <c r="D17" s="1021"/>
      <c r="E17" s="1022" t="s">
        <v>270</v>
      </c>
      <c r="F17" s="1023"/>
      <c r="G17" s="1023"/>
      <c r="H17" s="1026">
        <v>300</v>
      </c>
      <c r="I17" s="1023"/>
      <c r="J17" s="1025">
        <f t="shared" si="0"/>
        <v>300</v>
      </c>
      <c r="K17" s="1023">
        <f t="shared" si="1"/>
        <v>300</v>
      </c>
      <c r="L17" s="1023">
        <f t="shared" si="2"/>
        <v>300</v>
      </c>
      <c r="M17" s="91"/>
    </row>
    <row r="18" spans="1:14" ht="15" x14ac:dyDescent="0.25">
      <c r="A18" s="1010"/>
      <c r="B18" s="1015"/>
      <c r="C18" s="1020"/>
      <c r="D18" s="1021"/>
      <c r="E18" s="1022" t="s">
        <v>272</v>
      </c>
      <c r="F18" s="1023"/>
      <c r="G18" s="1023"/>
      <c r="H18" s="1026">
        <v>500</v>
      </c>
      <c r="I18" s="1023"/>
      <c r="J18" s="1025">
        <f t="shared" si="0"/>
        <v>500</v>
      </c>
      <c r="K18" s="1023">
        <f t="shared" si="1"/>
        <v>500</v>
      </c>
      <c r="L18" s="1023">
        <f t="shared" si="2"/>
        <v>500</v>
      </c>
      <c r="M18" s="91"/>
      <c r="N18" s="790"/>
    </row>
    <row r="19" spans="1:14" ht="15" x14ac:dyDescent="0.25">
      <c r="A19" s="1010"/>
      <c r="B19" s="1015"/>
      <c r="C19" s="1020"/>
      <c r="D19" s="1021"/>
      <c r="E19" s="1022" t="s">
        <v>355</v>
      </c>
      <c r="F19" s="1023"/>
      <c r="G19" s="1023"/>
      <c r="H19" s="1026">
        <v>150</v>
      </c>
      <c r="I19" s="1023"/>
      <c r="J19" s="1025">
        <v>150</v>
      </c>
      <c r="K19" s="1023">
        <v>150</v>
      </c>
      <c r="L19" s="1023">
        <f t="shared" si="2"/>
        <v>150</v>
      </c>
      <c r="M19" s="91"/>
    </row>
    <row r="20" spans="1:14" ht="15" x14ac:dyDescent="0.25">
      <c r="A20" s="1003"/>
      <c r="B20" s="1015"/>
      <c r="C20" s="1020"/>
      <c r="D20" s="1021"/>
      <c r="E20" s="1022" t="s">
        <v>273</v>
      </c>
      <c r="F20" s="1023"/>
      <c r="G20" s="1023"/>
      <c r="H20" s="1026">
        <v>100</v>
      </c>
      <c r="I20" s="1023"/>
      <c r="J20" s="1025">
        <f t="shared" si="0"/>
        <v>100</v>
      </c>
      <c r="K20" s="1023">
        <f t="shared" si="1"/>
        <v>100</v>
      </c>
      <c r="L20" s="1023">
        <f t="shared" si="2"/>
        <v>100</v>
      </c>
      <c r="M20" s="91"/>
    </row>
    <row r="21" spans="1:14" ht="15" x14ac:dyDescent="0.25">
      <c r="A21" s="1010"/>
      <c r="B21" s="1015"/>
      <c r="C21" s="1020"/>
      <c r="D21" s="1021"/>
      <c r="E21" s="1022" t="s">
        <v>271</v>
      </c>
      <c r="F21" s="1023"/>
      <c r="G21" s="1023"/>
      <c r="H21" s="1026">
        <v>100</v>
      </c>
      <c r="I21" s="1023"/>
      <c r="J21" s="1025">
        <f t="shared" si="0"/>
        <v>100</v>
      </c>
      <c r="K21" s="1023">
        <f t="shared" si="1"/>
        <v>100</v>
      </c>
      <c r="L21" s="1023">
        <f t="shared" si="2"/>
        <v>100</v>
      </c>
      <c r="M21" s="91"/>
    </row>
    <row r="22" spans="1:14" ht="15" x14ac:dyDescent="0.25">
      <c r="A22" s="1010"/>
      <c r="B22" s="1011">
        <v>2</v>
      </c>
      <c r="C22" s="1012" t="s">
        <v>125</v>
      </c>
      <c r="D22" s="1013"/>
      <c r="E22" s="1013"/>
      <c r="F22" s="1014">
        <f>SUM(F23)</f>
        <v>48000</v>
      </c>
      <c r="G22" s="1014">
        <f>SUM(G23)</f>
        <v>0</v>
      </c>
      <c r="H22" s="1014">
        <f>SUM(H23)</f>
        <v>6960</v>
      </c>
      <c r="I22" s="1014">
        <f>SUM(I23)</f>
        <v>0</v>
      </c>
      <c r="J22" s="1014">
        <f t="shared" si="0"/>
        <v>54960</v>
      </c>
      <c r="K22" s="1014">
        <f t="shared" si="1"/>
        <v>54960</v>
      </c>
      <c r="L22" s="1014">
        <f t="shared" si="2"/>
        <v>54960</v>
      </c>
      <c r="M22" s="91"/>
    </row>
    <row r="23" spans="1:14" ht="15" x14ac:dyDescent="0.25">
      <c r="A23" s="1003"/>
      <c r="B23" s="1015"/>
      <c r="C23" s="1016" t="s">
        <v>274</v>
      </c>
      <c r="D23" s="1017" t="s">
        <v>116</v>
      </c>
      <c r="E23" s="1018"/>
      <c r="F23" s="1019">
        <f>SUM(F24:F38)</f>
        <v>48000</v>
      </c>
      <c r="G23" s="1019">
        <f>SUM(G24:G38)</f>
        <v>0</v>
      </c>
      <c r="H23" s="1019">
        <f>SUM(H24:H38)</f>
        <v>6960</v>
      </c>
      <c r="I23" s="1019">
        <f>SUM(I24:I38)</f>
        <v>0</v>
      </c>
      <c r="J23" s="1347">
        <f t="shared" si="0"/>
        <v>54960</v>
      </c>
      <c r="K23" s="1019">
        <f>K24+K25+K26+K27+K28+K29+K30+K31+K32+K33+K34+K35+K36+K37+K38</f>
        <v>45960</v>
      </c>
      <c r="L23" s="1019">
        <f>+K23</f>
        <v>45960</v>
      </c>
      <c r="M23" s="91"/>
    </row>
    <row r="24" spans="1:14" ht="15" x14ac:dyDescent="0.25">
      <c r="A24" s="1010"/>
      <c r="B24" s="1015"/>
      <c r="C24" s="1020"/>
      <c r="D24" s="1021"/>
      <c r="E24" s="1022" t="s">
        <v>245</v>
      </c>
      <c r="F24" s="1023">
        <v>48000</v>
      </c>
      <c r="G24" s="1023"/>
      <c r="H24" s="1024"/>
      <c r="I24" s="1025"/>
      <c r="J24" s="1025">
        <v>48000</v>
      </c>
      <c r="K24" s="1023">
        <v>40000</v>
      </c>
      <c r="L24" s="1023">
        <v>40000</v>
      </c>
      <c r="M24" s="91"/>
    </row>
    <row r="25" spans="1:14" ht="15" x14ac:dyDescent="0.25">
      <c r="A25" s="1010"/>
      <c r="B25" s="1015"/>
      <c r="C25" s="1020"/>
      <c r="D25" s="1021"/>
      <c r="E25" s="1022" t="s">
        <v>461</v>
      </c>
      <c r="F25" s="1025"/>
      <c r="G25" s="1025"/>
      <c r="H25" s="1026">
        <v>4000</v>
      </c>
      <c r="I25" s="1025"/>
      <c r="J25" s="1025">
        <v>4000</v>
      </c>
      <c r="K25" s="1023">
        <v>3000</v>
      </c>
      <c r="L25" s="1023">
        <v>3000</v>
      </c>
      <c r="M25" s="91"/>
    </row>
    <row r="26" spans="1:14" ht="15" x14ac:dyDescent="0.25">
      <c r="A26" s="1003"/>
      <c r="B26" s="1015"/>
      <c r="C26" s="1020"/>
      <c r="D26" s="1021"/>
      <c r="E26" s="1022" t="s">
        <v>462</v>
      </c>
      <c r="F26" s="1025"/>
      <c r="G26" s="1025"/>
      <c r="H26" s="1026">
        <v>1500</v>
      </c>
      <c r="I26" s="1025"/>
      <c r="J26" s="1025">
        <f t="shared" si="0"/>
        <v>1500</v>
      </c>
      <c r="K26" s="1023">
        <f t="shared" si="1"/>
        <v>1500</v>
      </c>
      <c r="L26" s="1023">
        <f t="shared" si="2"/>
        <v>1500</v>
      </c>
      <c r="M26" s="91"/>
    </row>
    <row r="27" spans="1:14" ht="15" x14ac:dyDescent="0.25">
      <c r="A27" s="1010"/>
      <c r="B27" s="1015"/>
      <c r="C27" s="1020"/>
      <c r="D27" s="1021"/>
      <c r="E27" s="1022" t="s">
        <v>266</v>
      </c>
      <c r="F27" s="1025"/>
      <c r="G27" s="1025"/>
      <c r="H27" s="1026">
        <v>0</v>
      </c>
      <c r="I27" s="1025"/>
      <c r="J27" s="1025">
        <v>0</v>
      </c>
      <c r="K27" s="1023">
        <f t="shared" si="1"/>
        <v>0</v>
      </c>
      <c r="L27" s="1023">
        <f t="shared" si="2"/>
        <v>0</v>
      </c>
      <c r="M27" s="91"/>
    </row>
    <row r="28" spans="1:14" ht="15" x14ac:dyDescent="0.25">
      <c r="A28" s="1010"/>
      <c r="B28" s="1015"/>
      <c r="C28" s="1020"/>
      <c r="D28" s="1021"/>
      <c r="E28" s="1022" t="s">
        <v>267</v>
      </c>
      <c r="F28" s="1025"/>
      <c r="G28" s="1025"/>
      <c r="H28" s="1026">
        <v>100</v>
      </c>
      <c r="I28" s="1025"/>
      <c r="J28" s="1025">
        <f t="shared" si="0"/>
        <v>100</v>
      </c>
      <c r="K28" s="1023">
        <f t="shared" si="1"/>
        <v>100</v>
      </c>
      <c r="L28" s="1023">
        <f t="shared" si="2"/>
        <v>100</v>
      </c>
      <c r="M28" s="91"/>
    </row>
    <row r="29" spans="1:14" ht="15" x14ac:dyDescent="0.25">
      <c r="A29" s="1003"/>
      <c r="B29" s="1015"/>
      <c r="C29" s="1020"/>
      <c r="D29" s="1021"/>
      <c r="E29" s="1022" t="s">
        <v>268</v>
      </c>
      <c r="F29" s="1023"/>
      <c r="G29" s="1023"/>
      <c r="H29" s="1026">
        <v>20</v>
      </c>
      <c r="I29" s="1023"/>
      <c r="J29" s="1025">
        <f t="shared" si="0"/>
        <v>20</v>
      </c>
      <c r="K29" s="1023">
        <f t="shared" si="1"/>
        <v>20</v>
      </c>
      <c r="L29" s="1023">
        <f t="shared" si="2"/>
        <v>20</v>
      </c>
      <c r="M29" s="91"/>
    </row>
    <row r="30" spans="1:14" ht="15" x14ac:dyDescent="0.25">
      <c r="A30" s="1010"/>
      <c r="B30" s="1015"/>
      <c r="C30" s="1020"/>
      <c r="D30" s="1021"/>
      <c r="E30" s="1022" t="s">
        <v>230</v>
      </c>
      <c r="F30" s="1023"/>
      <c r="G30" s="1023"/>
      <c r="H30" s="1026">
        <v>50</v>
      </c>
      <c r="I30" s="1023"/>
      <c r="J30" s="1025">
        <f t="shared" si="0"/>
        <v>50</v>
      </c>
      <c r="K30" s="1023">
        <f t="shared" si="1"/>
        <v>50</v>
      </c>
      <c r="L30" s="1023">
        <f t="shared" si="2"/>
        <v>50</v>
      </c>
      <c r="M30" s="91"/>
    </row>
    <row r="31" spans="1:14" ht="15" x14ac:dyDescent="0.25">
      <c r="A31" s="1010"/>
      <c r="B31" s="1015"/>
      <c r="C31" s="1020"/>
      <c r="D31" s="1021"/>
      <c r="E31" s="1022" t="s">
        <v>269</v>
      </c>
      <c r="F31" s="1023"/>
      <c r="G31" s="1023"/>
      <c r="H31" s="1026">
        <v>300</v>
      </c>
      <c r="I31" s="1023"/>
      <c r="J31" s="1025">
        <f t="shared" si="0"/>
        <v>300</v>
      </c>
      <c r="K31" s="1023">
        <f t="shared" si="1"/>
        <v>300</v>
      </c>
      <c r="L31" s="1023">
        <f t="shared" si="2"/>
        <v>300</v>
      </c>
      <c r="M31" s="91"/>
    </row>
    <row r="32" spans="1:14" ht="15" x14ac:dyDescent="0.25">
      <c r="A32" s="1003"/>
      <c r="B32" s="1015"/>
      <c r="C32" s="1020"/>
      <c r="D32" s="1021"/>
      <c r="E32" s="1022" t="s">
        <v>270</v>
      </c>
      <c r="F32" s="1023"/>
      <c r="G32" s="1023"/>
      <c r="H32" s="1026">
        <v>400</v>
      </c>
      <c r="I32" s="1023"/>
      <c r="J32" s="1025">
        <f t="shared" si="0"/>
        <v>400</v>
      </c>
      <c r="K32" s="1023">
        <f t="shared" si="1"/>
        <v>400</v>
      </c>
      <c r="L32" s="1023">
        <f t="shared" si="2"/>
        <v>400</v>
      </c>
      <c r="M32" s="91"/>
    </row>
    <row r="33" spans="1:15" ht="15" x14ac:dyDescent="0.25">
      <c r="A33" s="1010"/>
      <c r="B33" s="1015"/>
      <c r="C33" s="1020"/>
      <c r="D33" s="1021"/>
      <c r="E33" s="1022" t="s">
        <v>271</v>
      </c>
      <c r="F33" s="1023"/>
      <c r="G33" s="1023"/>
      <c r="H33" s="1026">
        <v>20</v>
      </c>
      <c r="I33" s="1023"/>
      <c r="J33" s="1025">
        <f t="shared" si="0"/>
        <v>20</v>
      </c>
      <c r="K33" s="1023">
        <f t="shared" si="1"/>
        <v>20</v>
      </c>
      <c r="L33" s="1023">
        <f t="shared" si="2"/>
        <v>20</v>
      </c>
      <c r="M33" s="91"/>
      <c r="O33" s="989"/>
    </row>
    <row r="34" spans="1:15" ht="15" x14ac:dyDescent="0.25">
      <c r="A34" s="1010"/>
      <c r="B34" s="1015"/>
      <c r="C34" s="1020"/>
      <c r="D34" s="1021"/>
      <c r="E34" s="1022" t="s">
        <v>275</v>
      </c>
      <c r="F34" s="1023"/>
      <c r="G34" s="1023"/>
      <c r="H34" s="1026">
        <v>150</v>
      </c>
      <c r="I34" s="1023"/>
      <c r="J34" s="1025">
        <f t="shared" si="0"/>
        <v>150</v>
      </c>
      <c r="K34" s="1023">
        <f t="shared" si="1"/>
        <v>150</v>
      </c>
      <c r="L34" s="1023">
        <f t="shared" si="2"/>
        <v>150</v>
      </c>
      <c r="M34" s="91"/>
    </row>
    <row r="35" spans="1:15" ht="15" x14ac:dyDescent="0.25">
      <c r="A35" s="1003"/>
      <c r="B35" s="1015"/>
      <c r="C35" s="1020"/>
      <c r="D35" s="1021"/>
      <c r="E35" s="1022" t="s">
        <v>356</v>
      </c>
      <c r="F35" s="1023"/>
      <c r="G35" s="1023"/>
      <c r="H35" s="1026">
        <v>70</v>
      </c>
      <c r="I35" s="1023"/>
      <c r="J35" s="1025">
        <f t="shared" si="0"/>
        <v>70</v>
      </c>
      <c r="K35" s="1023">
        <f t="shared" si="1"/>
        <v>70</v>
      </c>
      <c r="L35" s="1023">
        <f t="shared" si="2"/>
        <v>70</v>
      </c>
      <c r="M35" s="91"/>
    </row>
    <row r="36" spans="1:15" ht="15" x14ac:dyDescent="0.25">
      <c r="A36" s="1010"/>
      <c r="B36" s="1015"/>
      <c r="C36" s="1020"/>
      <c r="D36" s="1021"/>
      <c r="E36" s="1022" t="s">
        <v>424</v>
      </c>
      <c r="F36" s="1023"/>
      <c r="G36" s="1023"/>
      <c r="H36" s="1026">
        <v>100</v>
      </c>
      <c r="I36" s="1023"/>
      <c r="J36" s="1025">
        <f t="shared" si="0"/>
        <v>100</v>
      </c>
      <c r="K36" s="1023">
        <f t="shared" si="1"/>
        <v>100</v>
      </c>
      <c r="L36" s="1023">
        <f t="shared" si="2"/>
        <v>100</v>
      </c>
      <c r="M36" s="91"/>
    </row>
    <row r="37" spans="1:15" ht="15" x14ac:dyDescent="0.25">
      <c r="A37" s="1010"/>
      <c r="B37" s="1015"/>
      <c r="C37" s="1020"/>
      <c r="D37" s="1021"/>
      <c r="E37" s="1022" t="s">
        <v>355</v>
      </c>
      <c r="F37" s="1023"/>
      <c r="G37" s="1023"/>
      <c r="H37" s="1026">
        <v>100</v>
      </c>
      <c r="I37" s="1023"/>
      <c r="J37" s="1025">
        <f t="shared" si="0"/>
        <v>100</v>
      </c>
      <c r="K37" s="1023">
        <f t="shared" si="1"/>
        <v>100</v>
      </c>
      <c r="L37" s="1023">
        <f t="shared" si="2"/>
        <v>100</v>
      </c>
      <c r="M37" s="91"/>
    </row>
    <row r="38" spans="1:15" ht="13.15" customHeight="1" x14ac:dyDescent="0.25">
      <c r="A38" s="1003"/>
      <c r="B38" s="1015"/>
      <c r="C38" s="1020"/>
      <c r="D38" s="1021"/>
      <c r="E38" s="1022" t="s">
        <v>273</v>
      </c>
      <c r="F38" s="1023"/>
      <c r="G38" s="1023"/>
      <c r="H38" s="1026">
        <v>150</v>
      </c>
      <c r="I38" s="1023"/>
      <c r="J38" s="1025">
        <f t="shared" si="0"/>
        <v>150</v>
      </c>
      <c r="K38" s="1023">
        <f t="shared" si="1"/>
        <v>150</v>
      </c>
      <c r="L38" s="1023">
        <f t="shared" si="2"/>
        <v>150</v>
      </c>
      <c r="M38" s="91"/>
    </row>
    <row r="39" spans="1:15" ht="15" hidden="1" x14ac:dyDescent="0.25">
      <c r="A39" s="1010"/>
      <c r="B39" s="1015"/>
      <c r="C39" s="1020"/>
      <c r="D39" s="1021"/>
      <c r="E39" s="1022"/>
      <c r="F39" s="1023"/>
      <c r="G39" s="1023"/>
      <c r="H39" s="1026"/>
      <c r="I39" s="1023"/>
      <c r="J39" s="1025"/>
      <c r="K39" s="1025">
        <f t="shared" si="1"/>
        <v>0</v>
      </c>
      <c r="L39" s="1025">
        <f t="shared" si="2"/>
        <v>0</v>
      </c>
      <c r="M39" s="91"/>
    </row>
    <row r="40" spans="1:15" ht="15" x14ac:dyDescent="0.25">
      <c r="A40" s="1010"/>
      <c r="B40" s="1011">
        <v>3</v>
      </c>
      <c r="C40" s="1012" t="s">
        <v>126</v>
      </c>
      <c r="D40" s="1013"/>
      <c r="E40" s="1013"/>
      <c r="F40" s="1014">
        <f>SUM(F41)</f>
        <v>10000</v>
      </c>
      <c r="G40" s="1014">
        <f>SUM(G41)</f>
        <v>0</v>
      </c>
      <c r="H40" s="1014">
        <f>SUM(H41)</f>
        <v>400</v>
      </c>
      <c r="I40" s="1014">
        <f>SUM(I41)</f>
        <v>0</v>
      </c>
      <c r="J40" s="1014">
        <f>SUM(F40:I40)</f>
        <v>10400</v>
      </c>
      <c r="K40" s="1014">
        <f t="shared" si="1"/>
        <v>10400</v>
      </c>
      <c r="L40" s="1014">
        <f t="shared" si="2"/>
        <v>10400</v>
      </c>
      <c r="M40" s="91"/>
    </row>
    <row r="41" spans="1:15" ht="15" x14ac:dyDescent="0.25">
      <c r="A41" s="1003"/>
      <c r="B41" s="1027"/>
      <c r="C41" s="1016" t="s">
        <v>276</v>
      </c>
      <c r="D41" s="1028"/>
      <c r="E41" s="1018" t="s">
        <v>117</v>
      </c>
      <c r="F41" s="1029">
        <f>SUM(F42:F44)</f>
        <v>10000</v>
      </c>
      <c r="G41" s="1029">
        <f>SUM(G42:G44)</f>
        <v>0</v>
      </c>
      <c r="H41" s="1019">
        <f>SUM(H42:H44)</f>
        <v>400</v>
      </c>
      <c r="I41" s="1029">
        <f>SUM(I42:I44)</f>
        <v>0</v>
      </c>
      <c r="J41" s="1348">
        <f>SUM(F41:I41)</f>
        <v>10400</v>
      </c>
      <c r="K41" s="1029">
        <f>K42+K43+K44</f>
        <v>8400</v>
      </c>
      <c r="L41" s="1029">
        <f>+K41</f>
        <v>8400</v>
      </c>
      <c r="M41" s="91"/>
    </row>
    <row r="42" spans="1:15" ht="15" x14ac:dyDescent="0.25">
      <c r="A42" s="1010"/>
      <c r="B42" s="1015"/>
      <c r="C42" s="1020"/>
      <c r="D42" s="1021"/>
      <c r="E42" s="1022" t="s">
        <v>104</v>
      </c>
      <c r="F42" s="1023">
        <v>10000</v>
      </c>
      <c r="G42" s="1023"/>
      <c r="H42" s="1024"/>
      <c r="I42" s="1023"/>
      <c r="J42" s="1025">
        <f>SUM(F42:I42)</f>
        <v>10000</v>
      </c>
      <c r="K42" s="1023">
        <v>8000</v>
      </c>
      <c r="L42" s="1023">
        <v>8000</v>
      </c>
      <c r="M42" s="91"/>
    </row>
    <row r="43" spans="1:15" ht="15" x14ac:dyDescent="0.25">
      <c r="A43" s="1010"/>
      <c r="B43" s="1015"/>
      <c r="C43" s="1020"/>
      <c r="D43" s="1021"/>
      <c r="E43" s="1022" t="s">
        <v>270</v>
      </c>
      <c r="F43" s="1023"/>
      <c r="G43" s="1023"/>
      <c r="H43" s="1026">
        <v>300</v>
      </c>
      <c r="I43" s="1023"/>
      <c r="J43" s="1025">
        <f>SUM(F43:I43)</f>
        <v>300</v>
      </c>
      <c r="K43" s="1023">
        <f t="shared" si="1"/>
        <v>300</v>
      </c>
      <c r="L43" s="1023">
        <f t="shared" si="2"/>
        <v>300</v>
      </c>
      <c r="M43" s="91"/>
    </row>
    <row r="44" spans="1:15" ht="15" x14ac:dyDescent="0.25">
      <c r="A44" s="1003"/>
      <c r="B44" s="1015"/>
      <c r="C44" s="1020"/>
      <c r="D44" s="1021"/>
      <c r="E44" s="1022" t="s">
        <v>272</v>
      </c>
      <c r="F44" s="1023"/>
      <c r="G44" s="1023"/>
      <c r="H44" s="1026">
        <v>100</v>
      </c>
      <c r="I44" s="1023"/>
      <c r="J44" s="1025">
        <f>SUM(F44:I44)</f>
        <v>100</v>
      </c>
      <c r="K44" s="1023">
        <f t="shared" si="1"/>
        <v>100</v>
      </c>
      <c r="L44" s="1023">
        <f t="shared" si="2"/>
        <v>100</v>
      </c>
      <c r="M44" s="91"/>
    </row>
    <row r="45" spans="1:15" ht="0.6" customHeight="1" x14ac:dyDescent="0.25">
      <c r="A45" s="1010"/>
      <c r="B45" s="1015"/>
      <c r="C45" s="1020"/>
      <c r="D45" s="1021"/>
      <c r="E45" s="1022"/>
      <c r="F45" s="1023"/>
      <c r="G45" s="1023"/>
      <c r="H45" s="1026"/>
      <c r="I45" s="1023"/>
      <c r="J45" s="1025"/>
      <c r="K45" s="1025">
        <f t="shared" si="1"/>
        <v>0</v>
      </c>
      <c r="L45" s="1025">
        <f t="shared" si="2"/>
        <v>0</v>
      </c>
      <c r="M45" s="91"/>
    </row>
    <row r="46" spans="1:15" ht="15" hidden="1" x14ac:dyDescent="0.25">
      <c r="A46" s="1010"/>
      <c r="B46" s="1015"/>
      <c r="C46" s="1020"/>
      <c r="D46" s="1021"/>
      <c r="E46" s="1022"/>
      <c r="F46" s="1023"/>
      <c r="G46" s="1023"/>
      <c r="H46" s="1026"/>
      <c r="I46" s="1023"/>
      <c r="J46" s="1025"/>
      <c r="K46" s="1025">
        <f t="shared" si="1"/>
        <v>0</v>
      </c>
      <c r="L46" s="1025">
        <f t="shared" si="2"/>
        <v>0</v>
      </c>
      <c r="M46" s="91"/>
    </row>
    <row r="47" spans="1:15" ht="15" x14ac:dyDescent="0.25">
      <c r="A47" s="1003"/>
      <c r="B47" s="1011">
        <v>4</v>
      </c>
      <c r="C47" s="1012" t="s">
        <v>122</v>
      </c>
      <c r="D47" s="1013"/>
      <c r="E47" s="1013"/>
      <c r="F47" s="1014">
        <f>SUM(F48)</f>
        <v>20500</v>
      </c>
      <c r="G47" s="1014">
        <f>SUM(G48)</f>
        <v>0</v>
      </c>
      <c r="H47" s="1014">
        <f>SUM(H48)</f>
        <v>810</v>
      </c>
      <c r="I47" s="1014">
        <f>SUM(I48)</f>
        <v>0</v>
      </c>
      <c r="J47" s="1014">
        <f t="shared" ref="J47:J56" si="3">SUM(F47:I47)</f>
        <v>21310</v>
      </c>
      <c r="K47" s="1014">
        <f t="shared" si="1"/>
        <v>21310</v>
      </c>
      <c r="L47" s="1014">
        <f t="shared" si="2"/>
        <v>21310</v>
      </c>
      <c r="M47" s="91"/>
    </row>
    <row r="48" spans="1:15" ht="15" x14ac:dyDescent="0.25">
      <c r="A48" s="1010"/>
      <c r="B48" s="1015"/>
      <c r="C48" s="1016" t="s">
        <v>277</v>
      </c>
      <c r="D48" s="1028"/>
      <c r="E48" s="1018" t="s">
        <v>123</v>
      </c>
      <c r="F48" s="1029">
        <f>SUM(F49:F56)</f>
        <v>20500</v>
      </c>
      <c r="G48" s="1029">
        <f>SUM(G49:G56)</f>
        <v>0</v>
      </c>
      <c r="H48" s="1019">
        <f>SUM(H49:H56)</f>
        <v>810</v>
      </c>
      <c r="I48" s="1029">
        <f>SUM(I49:I56)</f>
        <v>0</v>
      </c>
      <c r="J48" s="1348">
        <f t="shared" si="3"/>
        <v>21310</v>
      </c>
      <c r="K48" s="1029">
        <f>K49+K50+K52+K53+K54+K55+K56</f>
        <v>19310</v>
      </c>
      <c r="L48" s="1029">
        <f>+K48</f>
        <v>19310</v>
      </c>
      <c r="M48" s="91"/>
    </row>
    <row r="49" spans="1:13" ht="15" x14ac:dyDescent="0.25">
      <c r="A49" s="1010"/>
      <c r="B49" s="1015"/>
      <c r="C49" s="1020"/>
      <c r="D49" s="1021"/>
      <c r="E49" s="1022" t="s">
        <v>245</v>
      </c>
      <c r="F49" s="1023">
        <v>20500</v>
      </c>
      <c r="G49" s="1023"/>
      <c r="H49" s="1024"/>
      <c r="I49" s="1023"/>
      <c r="J49" s="1025">
        <f t="shared" si="3"/>
        <v>20500</v>
      </c>
      <c r="K49" s="1023">
        <v>18500</v>
      </c>
      <c r="L49" s="1023">
        <v>18500</v>
      </c>
      <c r="M49" s="468"/>
    </row>
    <row r="50" spans="1:13" ht="15" x14ac:dyDescent="0.25">
      <c r="A50" s="1003"/>
      <c r="B50" s="1015"/>
      <c r="C50" s="1020"/>
      <c r="D50" s="1021"/>
      <c r="E50" s="1022"/>
      <c r="F50" s="1025"/>
      <c r="G50" s="1025"/>
      <c r="H50" s="1026">
        <v>0</v>
      </c>
      <c r="I50" s="1023"/>
      <c r="J50" s="1025">
        <f t="shared" si="3"/>
        <v>0</v>
      </c>
      <c r="K50" s="1023">
        <f t="shared" si="1"/>
        <v>0</v>
      </c>
      <c r="L50" s="1023">
        <f t="shared" si="2"/>
        <v>0</v>
      </c>
      <c r="M50" s="91"/>
    </row>
    <row r="51" spans="1:13" ht="15" x14ac:dyDescent="0.25">
      <c r="A51" s="1010"/>
      <c r="B51" s="1015"/>
      <c r="C51" s="1020"/>
      <c r="D51" s="1021"/>
      <c r="E51" s="1022"/>
      <c r="F51" s="1025"/>
      <c r="G51" s="1025"/>
      <c r="H51" s="1026">
        <v>0</v>
      </c>
      <c r="I51" s="1023"/>
      <c r="J51" s="1025">
        <f t="shared" si="3"/>
        <v>0</v>
      </c>
      <c r="K51" s="1023">
        <f t="shared" si="1"/>
        <v>0</v>
      </c>
      <c r="L51" s="1023">
        <f t="shared" si="2"/>
        <v>0</v>
      </c>
      <c r="M51" s="91"/>
    </row>
    <row r="52" spans="1:13" ht="15" x14ac:dyDescent="0.25">
      <c r="A52" s="1010"/>
      <c r="B52" s="1015"/>
      <c r="C52" s="1020"/>
      <c r="D52" s="1021"/>
      <c r="E52" s="1022" t="s">
        <v>268</v>
      </c>
      <c r="F52" s="1023"/>
      <c r="G52" s="1023"/>
      <c r="H52" s="1026">
        <v>50</v>
      </c>
      <c r="I52" s="1023"/>
      <c r="J52" s="1025">
        <f t="shared" si="3"/>
        <v>50</v>
      </c>
      <c r="K52" s="1023">
        <f t="shared" si="1"/>
        <v>50</v>
      </c>
      <c r="L52" s="1023">
        <f t="shared" si="2"/>
        <v>50</v>
      </c>
      <c r="M52" s="91"/>
    </row>
    <row r="53" spans="1:13" ht="15" x14ac:dyDescent="0.25">
      <c r="A53" s="1003"/>
      <c r="B53" s="1015"/>
      <c r="C53" s="1020"/>
      <c r="D53" s="1021"/>
      <c r="E53" s="1022" t="s">
        <v>279</v>
      </c>
      <c r="F53" s="1023"/>
      <c r="G53" s="1023"/>
      <c r="H53" s="1026">
        <v>40</v>
      </c>
      <c r="I53" s="1023"/>
      <c r="J53" s="1025">
        <f t="shared" si="3"/>
        <v>40</v>
      </c>
      <c r="K53" s="1023">
        <f t="shared" si="1"/>
        <v>40</v>
      </c>
      <c r="L53" s="1023">
        <f t="shared" si="2"/>
        <v>40</v>
      </c>
      <c r="M53" s="91"/>
    </row>
    <row r="54" spans="1:13" ht="15" x14ac:dyDescent="0.25">
      <c r="A54" s="1030"/>
      <c r="B54" s="1015"/>
      <c r="C54" s="1020"/>
      <c r="D54" s="1021"/>
      <c r="E54" s="1022" t="s">
        <v>425</v>
      </c>
      <c r="F54" s="1023"/>
      <c r="G54" s="1023"/>
      <c r="H54" s="1026">
        <v>300</v>
      </c>
      <c r="I54" s="1023"/>
      <c r="J54" s="1025">
        <f t="shared" si="3"/>
        <v>300</v>
      </c>
      <c r="K54" s="1023">
        <f t="shared" si="1"/>
        <v>300</v>
      </c>
      <c r="L54" s="1023">
        <f t="shared" si="2"/>
        <v>300</v>
      </c>
      <c r="M54" s="91"/>
    </row>
    <row r="55" spans="1:13" ht="15" x14ac:dyDescent="0.25">
      <c r="A55" s="1010"/>
      <c r="B55" s="1015"/>
      <c r="C55" s="1020"/>
      <c r="D55" s="1021"/>
      <c r="E55" s="1022" t="s">
        <v>275</v>
      </c>
      <c r="F55" s="1023"/>
      <c r="G55" s="1023"/>
      <c r="H55" s="1026">
        <v>200</v>
      </c>
      <c r="I55" s="1023"/>
      <c r="J55" s="1025">
        <f t="shared" si="3"/>
        <v>200</v>
      </c>
      <c r="K55" s="1023">
        <f t="shared" si="1"/>
        <v>200</v>
      </c>
      <c r="L55" s="1023">
        <f t="shared" si="2"/>
        <v>200</v>
      </c>
      <c r="M55" s="91"/>
    </row>
    <row r="56" spans="1:13" ht="15" x14ac:dyDescent="0.25">
      <c r="A56" s="1010"/>
      <c r="B56" s="1015"/>
      <c r="C56" s="1020"/>
      <c r="D56" s="1021"/>
      <c r="E56" s="1022" t="s">
        <v>280</v>
      </c>
      <c r="F56" s="1023"/>
      <c r="G56" s="1023"/>
      <c r="H56" s="1026">
        <v>220</v>
      </c>
      <c r="I56" s="1023"/>
      <c r="J56" s="1025">
        <f t="shared" si="3"/>
        <v>220</v>
      </c>
      <c r="K56" s="1023">
        <f t="shared" si="1"/>
        <v>220</v>
      </c>
      <c r="L56" s="1023">
        <f t="shared" si="2"/>
        <v>220</v>
      </c>
      <c r="M56" s="91"/>
    </row>
    <row r="57" spans="1:13" ht="15" x14ac:dyDescent="0.25">
      <c r="A57" s="1003"/>
      <c r="B57" s="1031">
        <v>5</v>
      </c>
      <c r="C57" s="1031" t="s">
        <v>274</v>
      </c>
      <c r="D57" s="1032"/>
      <c r="E57" s="1033" t="s">
        <v>281</v>
      </c>
      <c r="F57" s="1034">
        <f>SUM(F58:F59)</f>
        <v>0</v>
      </c>
      <c r="G57" s="1034">
        <f>SUM(G58:G59)</f>
        <v>0</v>
      </c>
      <c r="H57" s="1034">
        <f>SUM(H58:H59)</f>
        <v>3300</v>
      </c>
      <c r="I57" s="1034">
        <f>SUM(I58:I59)</f>
        <v>0</v>
      </c>
      <c r="J57" s="1034">
        <f>SUM(J58:J59)</f>
        <v>3300</v>
      </c>
      <c r="K57" s="1034">
        <f>SUM(K58+K59)</f>
        <v>1800</v>
      </c>
      <c r="L57" s="1034">
        <f>SUM(L58+L59)</f>
        <v>1800</v>
      </c>
      <c r="M57" s="91"/>
    </row>
    <row r="58" spans="1:13" ht="15" x14ac:dyDescent="0.25">
      <c r="A58" s="1010"/>
      <c r="B58" s="1015"/>
      <c r="C58" s="1020"/>
      <c r="D58" s="1021"/>
      <c r="E58" s="1022" t="s">
        <v>282</v>
      </c>
      <c r="F58" s="1023"/>
      <c r="G58" s="1023"/>
      <c r="H58" s="1026">
        <v>300</v>
      </c>
      <c r="I58" s="1023"/>
      <c r="J58" s="1025">
        <v>300</v>
      </c>
      <c r="K58" s="1023">
        <f t="shared" si="1"/>
        <v>300</v>
      </c>
      <c r="L58" s="1023">
        <f t="shared" si="2"/>
        <v>300</v>
      </c>
      <c r="M58" s="91"/>
    </row>
    <row r="59" spans="1:13" ht="15" x14ac:dyDescent="0.25">
      <c r="A59" s="1010"/>
      <c r="B59" s="1015"/>
      <c r="C59" s="1020"/>
      <c r="D59" s="1021"/>
      <c r="E59" s="1022" t="s">
        <v>283</v>
      </c>
      <c r="F59" s="1023"/>
      <c r="G59" s="1023"/>
      <c r="H59" s="1026">
        <v>3000</v>
      </c>
      <c r="I59" s="1023"/>
      <c r="J59" s="1025">
        <v>3000</v>
      </c>
      <c r="K59" s="1023">
        <v>1500</v>
      </c>
      <c r="L59" s="1023">
        <v>1500</v>
      </c>
      <c r="M59" s="91"/>
    </row>
    <row r="60" spans="1:13" x14ac:dyDescent="0.2">
      <c r="A60" s="16"/>
      <c r="B60" s="16"/>
    </row>
  </sheetData>
  <mergeCells count="11">
    <mergeCell ref="A1:L1"/>
    <mergeCell ref="L3:L7"/>
    <mergeCell ref="A3:J3"/>
    <mergeCell ref="F4:J4"/>
    <mergeCell ref="F6:F7"/>
    <mergeCell ref="G6:G7"/>
    <mergeCell ref="H6:H7"/>
    <mergeCell ref="J6:J7"/>
    <mergeCell ref="I6:I7"/>
    <mergeCell ref="D5:J5"/>
    <mergeCell ref="K3:K7"/>
  </mergeCells>
  <phoneticPr fontId="3" type="noConversion"/>
  <printOptions horizontalCentered="1"/>
  <pageMargins left="0" right="0" top="0.59055118110236227" bottom="0.47244094488188981" header="0.51181102362204722" footer="0.51181102362204722"/>
  <pageSetup paperSize="9" scale="85" orientation="portrait" r:id="rId1"/>
  <headerFooter alignWithMargins="0">
    <oddFooter>&amp;LNávrh Rozpočtu 2015&amp;CP7&amp;Rv11022015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85" zoomScaleNormal="85" workbookViewId="0">
      <selection activeCell="S22" sqref="S22"/>
    </sheetView>
  </sheetViews>
  <sheetFormatPr defaultRowHeight="12.75" x14ac:dyDescent="0.2"/>
  <cols>
    <col min="1" max="1" width="3.5703125" style="1" customWidth="1"/>
    <col min="2" max="2" width="3.42578125" style="90" customWidth="1"/>
    <col min="3" max="3" width="7.28515625" style="16" customWidth="1"/>
    <col min="4" max="4" width="2.28515625" style="16" customWidth="1"/>
    <col min="5" max="5" width="37.85546875" style="16" customWidth="1"/>
    <col min="6" max="6" width="16.28515625" style="16" customWidth="1"/>
    <col min="7" max="7" width="16.28515625" style="16" hidden="1" customWidth="1"/>
    <col min="8" max="8" width="16.28515625" style="16" customWidth="1"/>
    <col min="9" max="10" width="16.28515625" style="16" hidden="1" customWidth="1"/>
    <col min="11" max="11" width="16.28515625" style="16" customWidth="1"/>
    <col min="12" max="12" width="16.28515625" style="396" customWidth="1"/>
    <col min="13" max="13" width="16.28515625" style="16" customWidth="1"/>
    <col min="14" max="16" width="9.140625" style="16"/>
    <col min="17" max="17" width="9.140625" style="16" customWidth="1"/>
    <col min="18" max="16384" width="9.140625" style="16"/>
  </cols>
  <sheetData>
    <row r="1" spans="1:14" ht="23.25" x14ac:dyDescent="0.2">
      <c r="A1" s="1548" t="s">
        <v>153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</row>
    <row r="2" spans="1:14" ht="9.75" customHeight="1" thickBot="1" x14ac:dyDescent="0.25"/>
    <row r="3" spans="1:14" ht="29.25" customHeight="1" thickBot="1" x14ac:dyDescent="0.3">
      <c r="A3" s="1507" t="s">
        <v>394</v>
      </c>
      <c r="B3" s="1508"/>
      <c r="C3" s="1508"/>
      <c r="D3" s="1508"/>
      <c r="E3" s="1508"/>
      <c r="F3" s="1508"/>
      <c r="G3" s="1508"/>
      <c r="H3" s="1508"/>
      <c r="I3" s="1508"/>
      <c r="J3" s="1508"/>
      <c r="K3" s="1509"/>
      <c r="L3" s="1557" t="s">
        <v>393</v>
      </c>
      <c r="M3" s="1504" t="s">
        <v>423</v>
      </c>
    </row>
    <row r="4" spans="1:14" ht="18.75" customHeight="1" x14ac:dyDescent="0.2">
      <c r="A4" s="92"/>
      <c r="B4" s="1521" t="s">
        <v>133</v>
      </c>
      <c r="C4" s="1522"/>
      <c r="D4" s="1522"/>
      <c r="E4" s="1522"/>
      <c r="F4" s="1522"/>
      <c r="G4" s="1522"/>
      <c r="H4" s="1522"/>
      <c r="I4" s="1522"/>
      <c r="J4" s="1522"/>
      <c r="K4" s="1523"/>
      <c r="L4" s="1558"/>
      <c r="M4" s="1527"/>
    </row>
    <row r="5" spans="1:14" ht="12.75" customHeight="1" thickBot="1" x14ac:dyDescent="0.25">
      <c r="A5" s="93"/>
      <c r="B5" s="432" t="s">
        <v>95</v>
      </c>
      <c r="C5" s="433" t="s">
        <v>17</v>
      </c>
      <c r="D5" s="1552" t="s">
        <v>18</v>
      </c>
      <c r="E5" s="1553"/>
      <c r="F5" s="1553"/>
      <c r="G5" s="1553"/>
      <c r="H5" s="1553"/>
      <c r="I5" s="1553"/>
      <c r="J5" s="1553"/>
      <c r="K5" s="1554"/>
      <c r="L5" s="1558"/>
      <c r="M5" s="1527"/>
    </row>
    <row r="6" spans="1:14" ht="15" x14ac:dyDescent="0.2">
      <c r="A6" s="92"/>
      <c r="B6" s="469" t="s">
        <v>96</v>
      </c>
      <c r="C6" s="470" t="s">
        <v>94</v>
      </c>
      <c r="D6" s="147"/>
      <c r="E6" s="471" t="s">
        <v>11</v>
      </c>
      <c r="F6" s="1549">
        <v>610</v>
      </c>
      <c r="G6" s="1550">
        <v>620</v>
      </c>
      <c r="H6" s="1550">
        <v>630</v>
      </c>
      <c r="I6" s="1550">
        <v>640</v>
      </c>
      <c r="J6" s="1551">
        <v>650</v>
      </c>
      <c r="K6" s="1555" t="s">
        <v>9</v>
      </c>
      <c r="L6" s="1558"/>
      <c r="M6" s="1527"/>
    </row>
    <row r="7" spans="1:14" ht="15.75" thickBot="1" x14ac:dyDescent="0.25">
      <c r="A7" s="121"/>
      <c r="B7" s="438"/>
      <c r="C7" s="439"/>
      <c r="D7" s="204"/>
      <c r="E7" s="205"/>
      <c r="F7" s="1452"/>
      <c r="G7" s="1454"/>
      <c r="H7" s="1454"/>
      <c r="I7" s="1454"/>
      <c r="J7" s="1448"/>
      <c r="K7" s="1556"/>
      <c r="L7" s="1559"/>
      <c r="M7" s="1528"/>
    </row>
    <row r="8" spans="1:14" ht="17.25" thickTop="1" thickBot="1" x14ac:dyDescent="0.25">
      <c r="A8" s="96"/>
      <c r="B8" s="472" t="s">
        <v>285</v>
      </c>
      <c r="C8" s="473"/>
      <c r="D8" s="474"/>
      <c r="E8" s="475"/>
      <c r="F8" s="823">
        <f>+F9+F17+F21</f>
        <v>3000</v>
      </c>
      <c r="G8" s="824">
        <f>SUM(G9+G17)</f>
        <v>0</v>
      </c>
      <c r="H8" s="824">
        <f>+H9+H17+H21</f>
        <v>12200</v>
      </c>
      <c r="I8" s="824">
        <f>SUM(I9+I17)</f>
        <v>0</v>
      </c>
      <c r="J8" s="824">
        <f>SUM(J9+J17)</f>
        <v>0</v>
      </c>
      <c r="K8" s="825">
        <f>+K9+K17+K21</f>
        <v>15200</v>
      </c>
      <c r="L8" s="826">
        <f>SUM(L9+L17+L21)</f>
        <v>15200</v>
      </c>
      <c r="M8" s="827">
        <f>SUM(M9+M17+M21)</f>
        <v>15200</v>
      </c>
      <c r="N8" s="19"/>
    </row>
    <row r="9" spans="1:14" s="134" customFormat="1" ht="16.5" thickTop="1" x14ac:dyDescent="0.25">
      <c r="A9" s="679"/>
      <c r="B9" s="678"/>
      <c r="C9" s="476" t="s">
        <v>284</v>
      </c>
      <c r="D9" s="476"/>
      <c r="E9" s="477" t="s">
        <v>118</v>
      </c>
      <c r="F9" s="828">
        <v>700</v>
      </c>
      <c r="G9" s="829">
        <f>SUM(G10:G13)</f>
        <v>0</v>
      </c>
      <c r="H9" s="829">
        <f>SUM(H10:H16)</f>
        <v>5100</v>
      </c>
      <c r="I9" s="829">
        <f>SUM(I10:I13)</f>
        <v>0</v>
      </c>
      <c r="J9" s="829">
        <f>SUM(J10:J13)</f>
        <v>0</v>
      </c>
      <c r="K9" s="830">
        <f>SUM(K10:K16)</f>
        <v>5800</v>
      </c>
      <c r="L9" s="831">
        <f>SUM(L10:L16)</f>
        <v>5800</v>
      </c>
      <c r="M9" s="832">
        <f>SUM(M10:M16)</f>
        <v>5800</v>
      </c>
    </row>
    <row r="10" spans="1:14" ht="15" x14ac:dyDescent="0.2">
      <c r="A10" s="98"/>
      <c r="B10" s="148"/>
      <c r="C10" s="461"/>
      <c r="D10" s="212"/>
      <c r="E10" s="100" t="s">
        <v>245</v>
      </c>
      <c r="F10" s="833">
        <v>700</v>
      </c>
      <c r="G10" s="834"/>
      <c r="H10" s="835">
        <v>0</v>
      </c>
      <c r="I10" s="834"/>
      <c r="J10" s="834"/>
      <c r="K10" s="836">
        <f t="shared" ref="K10:K19" si="0">SUM(F10:J10)</f>
        <v>700</v>
      </c>
      <c r="L10" s="837">
        <v>700</v>
      </c>
      <c r="M10" s="838">
        <v>700</v>
      </c>
      <c r="N10" s="134"/>
    </row>
    <row r="11" spans="1:14" ht="15" x14ac:dyDescent="0.2">
      <c r="A11" s="138"/>
      <c r="B11" s="148"/>
      <c r="C11" s="478"/>
      <c r="D11" s="211"/>
      <c r="E11" s="479" t="s">
        <v>463</v>
      </c>
      <c r="F11" s="833"/>
      <c r="G11" s="834"/>
      <c r="H11" s="835">
        <v>2000</v>
      </c>
      <c r="I11" s="834"/>
      <c r="J11" s="834"/>
      <c r="K11" s="836">
        <f t="shared" si="0"/>
        <v>2000</v>
      </c>
      <c r="L11" s="837">
        <v>2000</v>
      </c>
      <c r="M11" s="838">
        <v>2000</v>
      </c>
      <c r="N11" s="134"/>
    </row>
    <row r="12" spans="1:14" ht="15" x14ac:dyDescent="0.2">
      <c r="A12" s="98"/>
      <c r="B12" s="148"/>
      <c r="C12" s="478"/>
      <c r="D12" s="211"/>
      <c r="E12" s="480" t="s">
        <v>286</v>
      </c>
      <c r="F12" s="833"/>
      <c r="G12" s="834"/>
      <c r="H12" s="835">
        <v>800</v>
      </c>
      <c r="I12" s="834"/>
      <c r="J12" s="834"/>
      <c r="K12" s="836">
        <f t="shared" si="0"/>
        <v>800</v>
      </c>
      <c r="L12" s="839">
        <v>800</v>
      </c>
      <c r="M12" s="840">
        <v>800</v>
      </c>
    </row>
    <row r="13" spans="1:14" ht="15" x14ac:dyDescent="0.2">
      <c r="A13" s="98"/>
      <c r="B13" s="148"/>
      <c r="C13" s="478"/>
      <c r="D13" s="211"/>
      <c r="E13" s="480" t="s">
        <v>287</v>
      </c>
      <c r="F13" s="833"/>
      <c r="G13" s="834"/>
      <c r="H13" s="835">
        <v>300</v>
      </c>
      <c r="I13" s="834"/>
      <c r="J13" s="834"/>
      <c r="K13" s="836">
        <f t="shared" si="0"/>
        <v>300</v>
      </c>
      <c r="L13" s="839">
        <v>300</v>
      </c>
      <c r="M13" s="840">
        <v>300</v>
      </c>
    </row>
    <row r="14" spans="1:14" ht="15" x14ac:dyDescent="0.2">
      <c r="A14" s="138"/>
      <c r="B14" s="148"/>
      <c r="C14" s="478"/>
      <c r="D14" s="211"/>
      <c r="E14" s="480"/>
      <c r="F14" s="833"/>
      <c r="G14" s="834"/>
      <c r="H14" s="835"/>
      <c r="I14" s="834"/>
      <c r="J14" s="834"/>
      <c r="K14" s="836"/>
      <c r="L14" s="839"/>
      <c r="M14" s="840"/>
    </row>
    <row r="15" spans="1:14" ht="15" x14ac:dyDescent="0.2">
      <c r="A15" s="98"/>
      <c r="B15" s="148"/>
      <c r="C15" s="478"/>
      <c r="D15" s="211"/>
      <c r="E15" s="480" t="s">
        <v>272</v>
      </c>
      <c r="F15" s="833"/>
      <c r="G15" s="834"/>
      <c r="H15" s="835">
        <v>1000</v>
      </c>
      <c r="I15" s="834"/>
      <c r="J15" s="834"/>
      <c r="K15" s="836">
        <v>1000</v>
      </c>
      <c r="L15" s="839">
        <v>1000</v>
      </c>
      <c r="M15" s="840">
        <v>1000</v>
      </c>
    </row>
    <row r="16" spans="1:14" ht="15" x14ac:dyDescent="0.2">
      <c r="A16" s="98"/>
      <c r="B16" s="148"/>
      <c r="C16" s="461"/>
      <c r="D16" s="212"/>
      <c r="E16" s="425" t="s">
        <v>280</v>
      </c>
      <c r="F16" s="833"/>
      <c r="G16" s="834"/>
      <c r="H16" s="835">
        <v>1000</v>
      </c>
      <c r="I16" s="834"/>
      <c r="J16" s="834"/>
      <c r="K16" s="836">
        <f t="shared" si="0"/>
        <v>1000</v>
      </c>
      <c r="L16" s="839">
        <v>1000</v>
      </c>
      <c r="M16" s="840">
        <v>1000</v>
      </c>
    </row>
    <row r="17" spans="1:17" ht="15" x14ac:dyDescent="0.2">
      <c r="A17" s="138"/>
      <c r="B17" s="412"/>
      <c r="C17" s="413" t="s">
        <v>0</v>
      </c>
      <c r="D17" s="414"/>
      <c r="E17" s="415"/>
      <c r="F17" s="841">
        <f>SUM(F18)</f>
        <v>500</v>
      </c>
      <c r="G17" s="842">
        <f>SUM(G18)</f>
        <v>0</v>
      </c>
      <c r="H17" s="842">
        <f>SUM(H18)</f>
        <v>500</v>
      </c>
      <c r="I17" s="842">
        <f>SUM(I18)</f>
        <v>0</v>
      </c>
      <c r="J17" s="842">
        <f>SUM(J18)</f>
        <v>0</v>
      </c>
      <c r="K17" s="843">
        <f t="shared" si="0"/>
        <v>1000</v>
      </c>
      <c r="L17" s="844">
        <f>L18</f>
        <v>1000</v>
      </c>
      <c r="M17" s="845">
        <f>M18</f>
        <v>1000</v>
      </c>
      <c r="Q17" s="790"/>
    </row>
    <row r="18" spans="1:17" ht="15.75" x14ac:dyDescent="0.25">
      <c r="A18" s="679"/>
      <c r="B18" s="678"/>
      <c r="C18" s="417" t="s">
        <v>246</v>
      </c>
      <c r="D18" s="481" t="s">
        <v>127</v>
      </c>
      <c r="E18" s="460"/>
      <c r="F18" s="846">
        <f>SUM(F19:F20)</f>
        <v>500</v>
      </c>
      <c r="G18" s="847">
        <f>SUM(G19:G20)</f>
        <v>0</v>
      </c>
      <c r="H18" s="847">
        <f>SUM(H19:H20)</f>
        <v>500</v>
      </c>
      <c r="I18" s="847">
        <f>SUM(I19:I20)</f>
        <v>0</v>
      </c>
      <c r="J18" s="847">
        <f>SUM(J19:J20)</f>
        <v>0</v>
      </c>
      <c r="K18" s="848">
        <f t="shared" si="0"/>
        <v>1000</v>
      </c>
      <c r="L18" s="849">
        <f>L19+L20</f>
        <v>1000</v>
      </c>
      <c r="M18" s="850">
        <f>M19+M20</f>
        <v>1000</v>
      </c>
    </row>
    <row r="19" spans="1:17" ht="15" x14ac:dyDescent="0.2">
      <c r="A19" s="98"/>
      <c r="B19" s="148"/>
      <c r="C19" s="420"/>
      <c r="D19" s="212"/>
      <c r="E19" s="482" t="s">
        <v>245</v>
      </c>
      <c r="F19" s="833">
        <v>500</v>
      </c>
      <c r="G19" s="834"/>
      <c r="H19" s="835">
        <v>0</v>
      </c>
      <c r="I19" s="834"/>
      <c r="J19" s="834"/>
      <c r="K19" s="836">
        <f t="shared" si="0"/>
        <v>500</v>
      </c>
      <c r="L19" s="839">
        <v>500</v>
      </c>
      <c r="M19" s="840">
        <v>500</v>
      </c>
    </row>
    <row r="20" spans="1:17" ht="15" x14ac:dyDescent="0.2">
      <c r="A20" s="138"/>
      <c r="B20" s="483"/>
      <c r="C20" s="484"/>
      <c r="D20" s="485"/>
      <c r="E20" s="486" t="s">
        <v>288</v>
      </c>
      <c r="F20" s="851"/>
      <c r="G20" s="852"/>
      <c r="H20" s="853">
        <v>500</v>
      </c>
      <c r="I20" s="852"/>
      <c r="J20" s="852"/>
      <c r="K20" s="854">
        <f>SUM(F20:H20)</f>
        <v>500</v>
      </c>
      <c r="L20" s="855">
        <v>500</v>
      </c>
      <c r="M20" s="856">
        <v>500</v>
      </c>
    </row>
    <row r="21" spans="1:17" s="396" customFormat="1" ht="15.75" x14ac:dyDescent="0.25">
      <c r="A21" s="98"/>
      <c r="B21" s="487"/>
      <c r="C21" s="488">
        <v>8201</v>
      </c>
      <c r="D21" s="489"/>
      <c r="E21" s="490" t="s">
        <v>289</v>
      </c>
      <c r="F21" s="857">
        <f t="shared" ref="F21:M21" si="1">SUM(F22+F23+F24+F26+F27+F28)</f>
        <v>1800</v>
      </c>
      <c r="G21" s="858">
        <f t="shared" si="1"/>
        <v>0</v>
      </c>
      <c r="H21" s="858">
        <f t="shared" si="1"/>
        <v>6600</v>
      </c>
      <c r="I21" s="858">
        <f t="shared" si="1"/>
        <v>0</v>
      </c>
      <c r="J21" s="858">
        <f t="shared" si="1"/>
        <v>0</v>
      </c>
      <c r="K21" s="859">
        <f t="shared" si="1"/>
        <v>8400</v>
      </c>
      <c r="L21" s="860">
        <f t="shared" si="1"/>
        <v>8400</v>
      </c>
      <c r="M21" s="861">
        <f t="shared" si="1"/>
        <v>8400</v>
      </c>
    </row>
    <row r="22" spans="1:17" ht="15" x14ac:dyDescent="0.2">
      <c r="A22" s="98"/>
      <c r="B22" s="483"/>
      <c r="C22" s="484"/>
      <c r="D22" s="485"/>
      <c r="E22" s="1319" t="s">
        <v>290</v>
      </c>
      <c r="F22" s="1320"/>
      <c r="G22" s="1321"/>
      <c r="H22" s="1322">
        <v>1000</v>
      </c>
      <c r="I22" s="1321"/>
      <c r="J22" s="1321"/>
      <c r="K22" s="862">
        <v>1000</v>
      </c>
      <c r="L22" s="1323">
        <v>1000</v>
      </c>
      <c r="M22" s="1324">
        <v>1000</v>
      </c>
    </row>
    <row r="23" spans="1:17" ht="15" x14ac:dyDescent="0.2">
      <c r="A23" s="138"/>
      <c r="B23" s="483"/>
      <c r="C23" s="484"/>
      <c r="D23" s="485"/>
      <c r="E23" s="486" t="s">
        <v>291</v>
      </c>
      <c r="F23" s="851"/>
      <c r="G23" s="852"/>
      <c r="H23" s="853">
        <v>1000</v>
      </c>
      <c r="I23" s="852"/>
      <c r="J23" s="852"/>
      <c r="K23" s="862">
        <v>1000</v>
      </c>
      <c r="L23" s="855">
        <v>1000</v>
      </c>
      <c r="M23" s="856">
        <v>1000</v>
      </c>
    </row>
    <row r="24" spans="1:17" ht="15" x14ac:dyDescent="0.2">
      <c r="A24" s="98"/>
      <c r="B24" s="483"/>
      <c r="C24" s="491"/>
      <c r="D24" s="485"/>
      <c r="E24" s="486" t="s">
        <v>292</v>
      </c>
      <c r="F24" s="851"/>
      <c r="G24" s="852"/>
      <c r="H24" s="853">
        <v>3000</v>
      </c>
      <c r="I24" s="852"/>
      <c r="J24" s="852"/>
      <c r="K24" s="862">
        <v>3000</v>
      </c>
      <c r="L24" s="855">
        <v>3000</v>
      </c>
      <c r="M24" s="856">
        <v>3000</v>
      </c>
    </row>
    <row r="25" spans="1:17" ht="15" x14ac:dyDescent="0.2">
      <c r="A25" s="98"/>
      <c r="B25" s="483"/>
      <c r="C25" s="491"/>
      <c r="D25" s="485"/>
      <c r="E25" s="486" t="s">
        <v>454</v>
      </c>
      <c r="F25" s="851"/>
      <c r="G25" s="852"/>
      <c r="H25" s="853">
        <v>600</v>
      </c>
      <c r="I25" s="852"/>
      <c r="J25" s="852"/>
      <c r="K25" s="862">
        <v>600</v>
      </c>
      <c r="L25" s="855">
        <v>600</v>
      </c>
      <c r="M25" s="856">
        <v>600</v>
      </c>
    </row>
    <row r="26" spans="1:17" ht="15" x14ac:dyDescent="0.2">
      <c r="A26" s="98"/>
      <c r="B26" s="483"/>
      <c r="C26" s="491"/>
      <c r="D26" s="485"/>
      <c r="E26" s="486" t="s">
        <v>293</v>
      </c>
      <c r="F26" s="851"/>
      <c r="G26" s="852"/>
      <c r="H26" s="853">
        <v>600</v>
      </c>
      <c r="I26" s="852"/>
      <c r="J26" s="852"/>
      <c r="K26" s="862">
        <v>600</v>
      </c>
      <c r="L26" s="855">
        <v>600</v>
      </c>
      <c r="M26" s="856">
        <v>600</v>
      </c>
    </row>
    <row r="27" spans="1:17" ht="15" x14ac:dyDescent="0.2">
      <c r="A27" s="138"/>
      <c r="B27" s="483"/>
      <c r="C27" s="491"/>
      <c r="D27" s="485"/>
      <c r="E27" s="486" t="s">
        <v>294</v>
      </c>
      <c r="F27" s="851"/>
      <c r="G27" s="852"/>
      <c r="H27" s="853">
        <v>1000</v>
      </c>
      <c r="I27" s="852"/>
      <c r="J27" s="852"/>
      <c r="K27" s="862">
        <v>1000</v>
      </c>
      <c r="L27" s="855">
        <v>1000</v>
      </c>
      <c r="M27" s="856">
        <v>1000</v>
      </c>
    </row>
    <row r="28" spans="1:17" ht="15.75" thickBot="1" x14ac:dyDescent="0.25">
      <c r="A28" s="139"/>
      <c r="B28" s="492"/>
      <c r="C28" s="493"/>
      <c r="D28" s="494"/>
      <c r="E28" s="495" t="s">
        <v>295</v>
      </c>
      <c r="F28" s="863">
        <v>1800</v>
      </c>
      <c r="G28" s="864"/>
      <c r="H28" s="865">
        <v>0</v>
      </c>
      <c r="I28" s="864"/>
      <c r="J28" s="864"/>
      <c r="K28" s="866">
        <v>1800</v>
      </c>
      <c r="L28" s="867">
        <v>1800</v>
      </c>
      <c r="M28" s="868">
        <v>1800</v>
      </c>
    </row>
    <row r="29" spans="1:17" ht="24" customHeight="1" x14ac:dyDescent="0.2">
      <c r="A29" s="16"/>
      <c r="B29" s="16"/>
      <c r="L29" s="16"/>
    </row>
  </sheetData>
  <mergeCells count="12">
    <mergeCell ref="A1:M1"/>
    <mergeCell ref="M3:M7"/>
    <mergeCell ref="F6:F7"/>
    <mergeCell ref="G6:G7"/>
    <mergeCell ref="H6:H7"/>
    <mergeCell ref="I6:I7"/>
    <mergeCell ref="J6:J7"/>
    <mergeCell ref="B4:K4"/>
    <mergeCell ref="A3:K3"/>
    <mergeCell ref="D5:K5"/>
    <mergeCell ref="K6:K7"/>
    <mergeCell ref="L3:L7"/>
  </mergeCells>
  <phoneticPr fontId="3" type="noConversion"/>
  <printOptions horizontalCentered="1"/>
  <pageMargins left="0" right="0" top="0.70866141732283472" bottom="0.51181102362204722" header="0.51181102362204722" footer="0.51181102362204722"/>
  <pageSetup paperSize="9" orientation="landscape" r:id="rId1"/>
  <headerFooter alignWithMargins="0">
    <oddFooter>&amp;LNávrh Rozpočtu 2015&amp;CP8&amp;Rv11022015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"/>
  <sheetViews>
    <sheetView zoomScale="85" zoomScaleNormal="85" workbookViewId="0">
      <selection activeCell="K21" sqref="K21"/>
    </sheetView>
  </sheetViews>
  <sheetFormatPr defaultRowHeight="12.75" x14ac:dyDescent="0.2"/>
  <cols>
    <col min="1" max="1" width="3.85546875" style="1" customWidth="1"/>
    <col min="2" max="2" width="7.42578125" style="90" customWidth="1"/>
    <col min="3" max="3" width="7.28515625" style="16" customWidth="1"/>
    <col min="4" max="4" width="2.28515625" style="16" customWidth="1"/>
    <col min="5" max="5" width="28.85546875" style="16" customWidth="1"/>
    <col min="6" max="7" width="11.42578125" style="16" hidden="1" customWidth="1"/>
    <col min="8" max="8" width="11.42578125" style="16" customWidth="1"/>
    <col min="9" max="9" width="11.42578125" style="16" hidden="1" customWidth="1"/>
    <col min="10" max="10" width="14.5703125" style="16" customWidth="1"/>
    <col min="11" max="12" width="13.85546875" style="16" customWidth="1"/>
    <col min="13" max="16384" width="9.140625" style="16"/>
  </cols>
  <sheetData>
    <row r="1" spans="1:13" ht="23.25" x14ac:dyDescent="0.35">
      <c r="A1" s="1440" t="s">
        <v>248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  <c r="M1" s="20"/>
    </row>
    <row r="2" spans="1:13" ht="9.75" customHeight="1" thickBot="1" x14ac:dyDescent="0.25">
      <c r="A2" s="102"/>
      <c r="B2" s="10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3.25" customHeight="1" thickBot="1" x14ac:dyDescent="0.3">
      <c r="A3" s="1570" t="s">
        <v>394</v>
      </c>
      <c r="B3" s="1571"/>
      <c r="C3" s="1571"/>
      <c r="D3" s="1571"/>
      <c r="E3" s="1571"/>
      <c r="F3" s="1571"/>
      <c r="G3" s="1571"/>
      <c r="H3" s="1571"/>
      <c r="I3" s="1571"/>
      <c r="J3" s="1571"/>
      <c r="K3" s="1504" t="s">
        <v>393</v>
      </c>
      <c r="L3" s="1504" t="s">
        <v>423</v>
      </c>
      <c r="M3" s="20"/>
    </row>
    <row r="4" spans="1:13" ht="18.75" customHeight="1" x14ac:dyDescent="0.25">
      <c r="A4" s="92"/>
      <c r="B4" s="430"/>
      <c r="C4" s="496"/>
      <c r="D4" s="497"/>
      <c r="E4" s="498"/>
      <c r="F4" s="1572" t="s">
        <v>133</v>
      </c>
      <c r="G4" s="1572"/>
      <c r="H4" s="1572"/>
      <c r="I4" s="1572"/>
      <c r="J4" s="1573"/>
      <c r="K4" s="1505"/>
      <c r="L4" s="1505"/>
      <c r="M4" s="20"/>
    </row>
    <row r="5" spans="1:13" ht="15" x14ac:dyDescent="0.2">
      <c r="A5" s="93"/>
      <c r="B5" s="1563" t="s">
        <v>95</v>
      </c>
      <c r="C5" s="499" t="s">
        <v>17</v>
      </c>
      <c r="D5" s="499"/>
      <c r="E5" s="500"/>
      <c r="F5" s="1343" t="s">
        <v>18</v>
      </c>
      <c r="G5" s="1343"/>
      <c r="H5" s="1343"/>
      <c r="I5" s="1343"/>
      <c r="J5" s="502"/>
      <c r="K5" s="1505"/>
      <c r="L5" s="1505"/>
      <c r="M5" s="20"/>
    </row>
    <row r="6" spans="1:13" ht="15" x14ac:dyDescent="0.2">
      <c r="A6" s="94"/>
      <c r="B6" s="1569"/>
      <c r="C6" s="1565" t="s">
        <v>94</v>
      </c>
      <c r="D6" s="1566"/>
      <c r="E6" s="1563" t="s">
        <v>11</v>
      </c>
      <c r="F6" s="1576">
        <v>610</v>
      </c>
      <c r="G6" s="1576">
        <v>620</v>
      </c>
      <c r="H6" s="1576">
        <v>630</v>
      </c>
      <c r="I6" s="1576">
        <v>640</v>
      </c>
      <c r="J6" s="1574" t="s">
        <v>9</v>
      </c>
      <c r="K6" s="1505"/>
      <c r="L6" s="1505"/>
      <c r="M6" s="20"/>
    </row>
    <row r="7" spans="1:13" ht="12" customHeight="1" thickBot="1" x14ac:dyDescent="0.25">
      <c r="A7" s="95"/>
      <c r="B7" s="1564"/>
      <c r="C7" s="1567"/>
      <c r="D7" s="1568"/>
      <c r="E7" s="1564"/>
      <c r="F7" s="1577"/>
      <c r="G7" s="1577"/>
      <c r="H7" s="1577"/>
      <c r="I7" s="1577"/>
      <c r="J7" s="1575"/>
      <c r="K7" s="1505"/>
      <c r="L7" s="1505"/>
      <c r="M7" s="20"/>
    </row>
    <row r="8" spans="1:13" ht="16.5" thickTop="1" x14ac:dyDescent="0.25">
      <c r="A8" s="96"/>
      <c r="B8" s="1560" t="s">
        <v>248</v>
      </c>
      <c r="C8" s="1561"/>
      <c r="D8" s="1561"/>
      <c r="E8" s="1562"/>
      <c r="F8" s="503">
        <f>SUM(F10:F12)</f>
        <v>0</v>
      </c>
      <c r="G8" s="503">
        <f>SUM(G10:G12)</f>
        <v>0</v>
      </c>
      <c r="H8" s="869">
        <f>SUM(H10:H14)</f>
        <v>6350</v>
      </c>
      <c r="I8" s="869">
        <f>SUM(I10:I12)</f>
        <v>0</v>
      </c>
      <c r="J8" s="869">
        <f>SUM(J10:J14)</f>
        <v>6350</v>
      </c>
      <c r="K8" s="869">
        <f>SUM(K10:K14)</f>
        <v>6350</v>
      </c>
      <c r="L8" s="1397">
        <f>SUM(L10:L14)</f>
        <v>6350</v>
      </c>
      <c r="M8" s="20"/>
    </row>
    <row r="9" spans="1:13" ht="15.75" x14ac:dyDescent="0.25">
      <c r="A9" s="680"/>
      <c r="B9" s="681">
        <v>1</v>
      </c>
      <c r="C9" s="505" t="s">
        <v>249</v>
      </c>
      <c r="D9" s="481" t="s">
        <v>7</v>
      </c>
      <c r="E9" s="208"/>
      <c r="F9" s="506">
        <f>SUM(+F10+F11+F12)</f>
        <v>0</v>
      </c>
      <c r="G9" s="506">
        <f>SUM(+G10+G11+G12)</f>
        <v>0</v>
      </c>
      <c r="H9" s="870">
        <f>SUM(H10+H11+H13+H14+H17)</f>
        <v>6350</v>
      </c>
      <c r="I9" s="870">
        <f>SUM(+I10+I11+I12)</f>
        <v>0</v>
      </c>
      <c r="J9" s="870">
        <f>SUM(J10+J11+J13+J14+J17)</f>
        <v>6350</v>
      </c>
      <c r="K9" s="870">
        <f>SUM(K10+K11+K13+K14+K17)</f>
        <v>6350</v>
      </c>
      <c r="L9" s="1398">
        <f>SUM(L10+L11+L13+L14+L17)</f>
        <v>6350</v>
      </c>
      <c r="M9" s="20"/>
    </row>
    <row r="10" spans="1:13" ht="15.75" x14ac:dyDescent="0.25">
      <c r="A10" s="96"/>
      <c r="B10" s="504"/>
      <c r="C10" s="420"/>
      <c r="D10" s="212"/>
      <c r="E10" s="424" t="s">
        <v>250</v>
      </c>
      <c r="F10" s="507"/>
      <c r="G10" s="507"/>
      <c r="H10" s="871">
        <v>1200</v>
      </c>
      <c r="I10" s="872"/>
      <c r="J10" s="873">
        <v>1200</v>
      </c>
      <c r="K10" s="874">
        <v>1200</v>
      </c>
      <c r="L10" s="874">
        <v>1200</v>
      </c>
    </row>
    <row r="11" spans="1:13" ht="15.75" x14ac:dyDescent="0.25">
      <c r="A11" s="96"/>
      <c r="B11" s="504"/>
      <c r="C11" s="420"/>
      <c r="D11" s="212"/>
      <c r="E11" s="424" t="s">
        <v>297</v>
      </c>
      <c r="F11" s="507"/>
      <c r="G11" s="507"/>
      <c r="H11" s="871">
        <v>1100</v>
      </c>
      <c r="I11" s="872"/>
      <c r="J11" s="873">
        <v>1100</v>
      </c>
      <c r="K11" s="874">
        <v>1100</v>
      </c>
      <c r="L11" s="874">
        <v>1100</v>
      </c>
    </row>
    <row r="12" spans="1:13" ht="15.75" x14ac:dyDescent="0.25">
      <c r="A12" s="817"/>
      <c r="B12" s="1342"/>
      <c r="C12" s="818"/>
      <c r="D12" s="819"/>
      <c r="E12" s="820" t="s">
        <v>459</v>
      </c>
      <c r="F12" s="821"/>
      <c r="G12" s="821"/>
      <c r="H12" s="875">
        <v>0</v>
      </c>
      <c r="I12" s="876"/>
      <c r="J12" s="877">
        <v>0</v>
      </c>
      <c r="K12" s="878">
        <v>0</v>
      </c>
      <c r="L12" s="878">
        <v>0</v>
      </c>
    </row>
    <row r="13" spans="1:13" ht="15.75" x14ac:dyDescent="0.25">
      <c r="A13" s="97"/>
      <c r="B13" s="1344"/>
      <c r="C13" s="420"/>
      <c r="D13" s="212"/>
      <c r="E13" s="424" t="s">
        <v>426</v>
      </c>
      <c r="F13" s="507"/>
      <c r="G13" s="507"/>
      <c r="H13" s="871">
        <v>50</v>
      </c>
      <c r="I13" s="872"/>
      <c r="J13" s="879">
        <v>50</v>
      </c>
      <c r="K13" s="880">
        <v>50</v>
      </c>
      <c r="L13" s="1399">
        <v>50</v>
      </c>
    </row>
    <row r="14" spans="1:13" ht="16.5" thickBot="1" x14ac:dyDescent="0.3">
      <c r="A14" s="300"/>
      <c r="B14" s="1400"/>
      <c r="C14" s="1401"/>
      <c r="D14" s="1401"/>
      <c r="E14" s="1402" t="s">
        <v>427</v>
      </c>
      <c r="F14" s="1401"/>
      <c r="G14" s="1401"/>
      <c r="H14" s="1403">
        <v>4000</v>
      </c>
      <c r="I14" s="1403"/>
      <c r="J14" s="1404">
        <v>4000</v>
      </c>
      <c r="K14" s="1403">
        <v>4000</v>
      </c>
      <c r="L14" s="1405">
        <v>4000</v>
      </c>
    </row>
  </sheetData>
  <mergeCells count="14">
    <mergeCell ref="B8:E8"/>
    <mergeCell ref="E6:E7"/>
    <mergeCell ref="C6:D7"/>
    <mergeCell ref="B5:B7"/>
    <mergeCell ref="A1:L1"/>
    <mergeCell ref="K3:K7"/>
    <mergeCell ref="L3:L7"/>
    <mergeCell ref="A3:J3"/>
    <mergeCell ref="F4:J4"/>
    <mergeCell ref="J6:J7"/>
    <mergeCell ref="I6:I7"/>
    <mergeCell ref="F6:F7"/>
    <mergeCell ref="H6:H7"/>
    <mergeCell ref="G6:G7"/>
  </mergeCells>
  <phoneticPr fontId="3" type="noConversion"/>
  <printOptions horizontalCentered="1"/>
  <pageMargins left="0" right="0" top="0.31496062992125984" bottom="0.27559055118110237" header="0.31496062992125984" footer="0.23622047244094491"/>
  <pageSetup paperSize="9" orientation="landscape" r:id="rId1"/>
  <headerFooter alignWithMargins="0">
    <oddFooter>&amp;LNávrh Rozpočtu&amp;CP9&amp;Rv11022015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39"/>
  <sheetViews>
    <sheetView zoomScale="85" zoomScaleNormal="85" workbookViewId="0">
      <selection activeCell="J35" sqref="J35"/>
    </sheetView>
  </sheetViews>
  <sheetFormatPr defaultRowHeight="12.75" x14ac:dyDescent="0.2"/>
  <cols>
    <col min="1" max="1" width="3.85546875" style="1" customWidth="1"/>
    <col min="2" max="2" width="3.42578125" style="90" customWidth="1"/>
    <col min="3" max="3" width="7.28515625" style="16" customWidth="1"/>
    <col min="4" max="4" width="2.28515625" style="16" customWidth="1"/>
    <col min="5" max="5" width="44.5703125" style="16" customWidth="1"/>
    <col min="6" max="7" width="13" style="16" bestFit="1" customWidth="1"/>
    <col min="8" max="8" width="9.28515625" style="16" bestFit="1" customWidth="1"/>
    <col min="9" max="9" width="13" style="16" bestFit="1" customWidth="1"/>
    <col min="10" max="11" width="13.42578125" style="16" customWidth="1"/>
    <col min="12" max="12" width="9.140625" style="16"/>
    <col min="13" max="13" width="11" style="16" bestFit="1" customWidth="1"/>
    <col min="14" max="16384" width="9.140625" style="16"/>
  </cols>
  <sheetData>
    <row r="1" spans="1:11" ht="23.25" x14ac:dyDescent="0.35">
      <c r="A1" s="1501" t="s">
        <v>298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</row>
    <row r="2" spans="1:11" ht="9.75" customHeight="1" thickBot="1" x14ac:dyDescent="0.25">
      <c r="A2" s="90"/>
    </row>
    <row r="3" spans="1:11" ht="13.5" customHeight="1" x14ac:dyDescent="0.25">
      <c r="A3" s="1507" t="s">
        <v>394</v>
      </c>
      <c r="B3" s="1508"/>
      <c r="C3" s="1508"/>
      <c r="D3" s="1508"/>
      <c r="E3" s="1508"/>
      <c r="F3" s="1508"/>
      <c r="G3" s="1508"/>
      <c r="H3" s="1508"/>
      <c r="I3" s="1508"/>
      <c r="J3" s="1557" t="s">
        <v>395</v>
      </c>
      <c r="K3" s="1504" t="s">
        <v>428</v>
      </c>
    </row>
    <row r="4" spans="1:11" ht="18.75" customHeight="1" x14ac:dyDescent="0.2">
      <c r="A4" s="94"/>
      <c r="B4" s="1581" t="s">
        <v>133</v>
      </c>
      <c r="C4" s="1582"/>
      <c r="D4" s="1582"/>
      <c r="E4" s="1582"/>
      <c r="F4" s="1582"/>
      <c r="G4" s="1582"/>
      <c r="H4" s="1582"/>
      <c r="I4" s="1583"/>
      <c r="J4" s="1584"/>
      <c r="K4" s="1505"/>
    </row>
    <row r="5" spans="1:11" ht="15.75" thickBot="1" x14ac:dyDescent="0.25">
      <c r="A5" s="93"/>
      <c r="B5" s="792" t="s">
        <v>95</v>
      </c>
      <c r="C5" s="793" t="s">
        <v>17</v>
      </c>
      <c r="D5" s="1524" t="s">
        <v>18</v>
      </c>
      <c r="E5" s="1525"/>
      <c r="F5" s="1553"/>
      <c r="G5" s="1553"/>
      <c r="H5" s="1553"/>
      <c r="I5" s="1554"/>
      <c r="J5" s="1584"/>
      <c r="K5" s="1505"/>
    </row>
    <row r="6" spans="1:11" ht="15" x14ac:dyDescent="0.2">
      <c r="A6" s="94"/>
      <c r="B6" s="794" t="s">
        <v>96</v>
      </c>
      <c r="C6" s="437" t="s">
        <v>94</v>
      </c>
      <c r="D6" s="200"/>
      <c r="E6" s="612" t="s">
        <v>11</v>
      </c>
      <c r="F6" s="1586">
        <v>610</v>
      </c>
      <c r="G6" s="1550">
        <v>630</v>
      </c>
      <c r="H6" s="1551">
        <v>640</v>
      </c>
      <c r="I6" s="1555" t="s">
        <v>9</v>
      </c>
      <c r="J6" s="1585"/>
      <c r="K6" s="1505"/>
    </row>
    <row r="7" spans="1:11" ht="15" x14ac:dyDescent="0.2">
      <c r="A7" s="94"/>
      <c r="B7" s="794"/>
      <c r="C7" s="437"/>
      <c r="D7" s="200"/>
      <c r="E7" s="612"/>
      <c r="F7" s="1520"/>
      <c r="G7" s="1453"/>
      <c r="H7" s="1587"/>
      <c r="I7" s="1580"/>
      <c r="J7" s="1585"/>
      <c r="K7" s="1505"/>
    </row>
    <row r="8" spans="1:11" ht="15.75" x14ac:dyDescent="0.25">
      <c r="A8" s="97"/>
      <c r="B8" s="412">
        <v>1</v>
      </c>
      <c r="C8" s="517" t="s">
        <v>100</v>
      </c>
      <c r="D8" s="518"/>
      <c r="E8" s="519"/>
      <c r="F8" s="895">
        <f ca="1">SUM(F8+F12+F16+F23)</f>
        <v>0</v>
      </c>
      <c r="G8" s="896">
        <f>SUM(G9)</f>
        <v>6000</v>
      </c>
      <c r="H8" s="896">
        <v>0</v>
      </c>
      <c r="I8" s="897">
        <f>+I9</f>
        <v>6000</v>
      </c>
      <c r="J8" s="898">
        <f>J9</f>
        <v>6000</v>
      </c>
      <c r="K8" s="899">
        <f>K9</f>
        <v>6000</v>
      </c>
    </row>
    <row r="9" spans="1:11" ht="15.75" x14ac:dyDescent="0.25">
      <c r="A9" s="682"/>
      <c r="B9" s="678"/>
      <c r="C9" s="505" t="s">
        <v>299</v>
      </c>
      <c r="D9" s="481" t="s">
        <v>100</v>
      </c>
      <c r="E9" s="882"/>
      <c r="F9" s="1036">
        <f t="shared" ref="F9:K9" si="0">SUM(F10:F11)</f>
        <v>0</v>
      </c>
      <c r="G9" s="1037">
        <f t="shared" si="0"/>
        <v>6000</v>
      </c>
      <c r="H9" s="1037">
        <f t="shared" si="0"/>
        <v>0</v>
      </c>
      <c r="I9" s="1038">
        <f t="shared" si="0"/>
        <v>6000</v>
      </c>
      <c r="J9" s="1039">
        <f t="shared" si="0"/>
        <v>6000</v>
      </c>
      <c r="K9" s="1040">
        <f t="shared" si="0"/>
        <v>6000</v>
      </c>
    </row>
    <row r="10" spans="1:11" ht="15.75" x14ac:dyDescent="0.25">
      <c r="A10" s="97"/>
      <c r="B10" s="130"/>
      <c r="C10" s="521"/>
      <c r="D10" s="883"/>
      <c r="E10" s="884" t="s">
        <v>68</v>
      </c>
      <c r="F10" s="1041"/>
      <c r="G10" s="1042">
        <v>5000</v>
      </c>
      <c r="H10" s="1043"/>
      <c r="I10" s="1044">
        <f>SUM(F10:H10)</f>
        <v>5000</v>
      </c>
      <c r="J10" s="1045">
        <v>5000</v>
      </c>
      <c r="K10" s="1046">
        <v>5000</v>
      </c>
    </row>
    <row r="11" spans="1:11" ht="15.75" x14ac:dyDescent="0.25">
      <c r="A11" s="97"/>
      <c r="B11" s="795"/>
      <c r="C11" s="420"/>
      <c r="D11" s="885"/>
      <c r="E11" s="886" t="s">
        <v>128</v>
      </c>
      <c r="F11" s="1047"/>
      <c r="G11" s="1048">
        <v>1000</v>
      </c>
      <c r="H11" s="1049"/>
      <c r="I11" s="1035">
        <f>SUM(F11:H11)</f>
        <v>1000</v>
      </c>
      <c r="J11" s="1050">
        <v>1000</v>
      </c>
      <c r="K11" s="1051">
        <v>1000</v>
      </c>
    </row>
    <row r="12" spans="1:11" ht="15" x14ac:dyDescent="0.2">
      <c r="A12" s="97"/>
      <c r="B12" s="412">
        <v>2</v>
      </c>
      <c r="C12" s="517" t="s">
        <v>306</v>
      </c>
      <c r="D12" s="518"/>
      <c r="E12" s="519"/>
      <c r="F12" s="890">
        <f t="shared" ref="F12:K12" si="1">+F13</f>
        <v>0</v>
      </c>
      <c r="G12" s="891">
        <f t="shared" si="1"/>
        <v>2250</v>
      </c>
      <c r="H12" s="891">
        <f t="shared" si="1"/>
        <v>0</v>
      </c>
      <c r="I12" s="892">
        <f t="shared" si="1"/>
        <v>2250</v>
      </c>
      <c r="J12" s="893">
        <f t="shared" si="1"/>
        <v>2250</v>
      </c>
      <c r="K12" s="894">
        <f t="shared" si="1"/>
        <v>2250</v>
      </c>
    </row>
    <row r="13" spans="1:11" ht="15" customHeight="1" x14ac:dyDescent="0.25">
      <c r="A13" s="682"/>
      <c r="B13" s="678"/>
      <c r="C13" s="505" t="s">
        <v>244</v>
      </c>
      <c r="D13" s="481" t="s">
        <v>5</v>
      </c>
      <c r="E13" s="882"/>
      <c r="F13" s="1036">
        <f t="shared" ref="F13:K13" si="2">F14+F15</f>
        <v>0</v>
      </c>
      <c r="G13" s="1037">
        <f t="shared" si="2"/>
        <v>2250</v>
      </c>
      <c r="H13" s="1037">
        <f t="shared" si="2"/>
        <v>0</v>
      </c>
      <c r="I13" s="1038">
        <f t="shared" si="2"/>
        <v>2250</v>
      </c>
      <c r="J13" s="1039">
        <f t="shared" si="2"/>
        <v>2250</v>
      </c>
      <c r="K13" s="1040">
        <f t="shared" si="2"/>
        <v>2250</v>
      </c>
    </row>
    <row r="14" spans="1:11" ht="15.75" x14ac:dyDescent="0.25">
      <c r="A14" s="97"/>
      <c r="B14" s="795"/>
      <c r="C14" s="420"/>
      <c r="D14" s="212"/>
      <c r="E14" s="526" t="s">
        <v>357</v>
      </c>
      <c r="F14" s="1052"/>
      <c r="G14" s="900">
        <v>1850</v>
      </c>
      <c r="H14" s="901"/>
      <c r="I14" s="1035">
        <f>SUM(F14:H14)</f>
        <v>1850</v>
      </c>
      <c r="J14" s="1053">
        <v>1850</v>
      </c>
      <c r="K14" s="1054">
        <v>1850</v>
      </c>
    </row>
    <row r="15" spans="1:11" ht="15.75" x14ac:dyDescent="0.25">
      <c r="A15" s="97"/>
      <c r="B15" s="795"/>
      <c r="C15" s="420"/>
      <c r="D15" s="212"/>
      <c r="E15" s="526" t="s">
        <v>268</v>
      </c>
      <c r="F15" s="1052"/>
      <c r="G15" s="900">
        <v>400</v>
      </c>
      <c r="H15" s="901"/>
      <c r="I15" s="1035">
        <f>SUM(F15:H15)</f>
        <v>400</v>
      </c>
      <c r="J15" s="1053">
        <v>400</v>
      </c>
      <c r="K15" s="1054">
        <v>400</v>
      </c>
    </row>
    <row r="16" spans="1:11" ht="15.75" x14ac:dyDescent="0.25">
      <c r="A16" s="97"/>
      <c r="B16" s="523">
        <v>3</v>
      </c>
      <c r="C16" s="523" t="s">
        <v>303</v>
      </c>
      <c r="D16" s="523" t="s">
        <v>129</v>
      </c>
      <c r="E16" s="524"/>
      <c r="F16" s="895">
        <f t="shared" ref="F16:K16" si="3">SUM(F17:F22)</f>
        <v>0</v>
      </c>
      <c r="G16" s="896">
        <f t="shared" si="3"/>
        <v>3400</v>
      </c>
      <c r="H16" s="896">
        <f t="shared" si="3"/>
        <v>34</v>
      </c>
      <c r="I16" s="897">
        <f t="shared" si="3"/>
        <v>3434</v>
      </c>
      <c r="J16" s="898">
        <f t="shared" si="3"/>
        <v>3446</v>
      </c>
      <c r="K16" s="899">
        <f t="shared" si="3"/>
        <v>3446</v>
      </c>
    </row>
    <row r="17" spans="1:33" ht="15.75" x14ac:dyDescent="0.25">
      <c r="A17" s="97"/>
      <c r="B17" s="525"/>
      <c r="C17" s="420"/>
      <c r="D17" s="212"/>
      <c r="E17" s="526" t="s">
        <v>304</v>
      </c>
      <c r="F17" s="1055"/>
      <c r="G17" s="900"/>
      <c r="H17" s="901">
        <v>34</v>
      </c>
      <c r="I17" s="1035">
        <f>SUM(F17:H17)</f>
        <v>34</v>
      </c>
      <c r="J17" s="1050">
        <v>46</v>
      </c>
      <c r="K17" s="1051">
        <v>46</v>
      </c>
    </row>
    <row r="18" spans="1:33" ht="15.75" x14ac:dyDescent="0.25">
      <c r="A18" s="97"/>
      <c r="B18" s="212"/>
      <c r="C18" s="546"/>
      <c r="D18" s="822"/>
      <c r="E18" s="887" t="s">
        <v>68</v>
      </c>
      <c r="F18" s="1056"/>
      <c r="G18" s="901">
        <v>1100</v>
      </c>
      <c r="H18" s="901"/>
      <c r="I18" s="1035">
        <v>1100</v>
      </c>
      <c r="J18" s="1050">
        <v>1100</v>
      </c>
      <c r="K18" s="1051">
        <v>1100</v>
      </c>
    </row>
    <row r="19" spans="1:33" ht="15.75" x14ac:dyDescent="0.25">
      <c r="A19" s="97"/>
      <c r="B19" s="212"/>
      <c r="C19" s="546"/>
      <c r="D19" s="822"/>
      <c r="E19" s="887" t="s">
        <v>305</v>
      </c>
      <c r="F19" s="1056"/>
      <c r="G19" s="901">
        <v>100</v>
      </c>
      <c r="H19" s="901"/>
      <c r="I19" s="1035">
        <v>100</v>
      </c>
      <c r="J19" s="1057">
        <v>100</v>
      </c>
      <c r="K19" s="1058">
        <v>100</v>
      </c>
    </row>
    <row r="20" spans="1:33" ht="15.75" x14ac:dyDescent="0.25">
      <c r="A20" s="97"/>
      <c r="B20" s="212"/>
      <c r="C20" s="546"/>
      <c r="D20" s="822"/>
      <c r="E20" s="887" t="s">
        <v>307</v>
      </c>
      <c r="F20" s="1056"/>
      <c r="G20" s="901">
        <v>2000</v>
      </c>
      <c r="H20" s="901"/>
      <c r="I20" s="1035">
        <v>2000</v>
      </c>
      <c r="J20" s="1045">
        <v>2000</v>
      </c>
      <c r="K20" s="1046">
        <v>2000</v>
      </c>
    </row>
    <row r="21" spans="1:33" ht="15.75" x14ac:dyDescent="0.25">
      <c r="A21" s="97"/>
      <c r="B21" s="212"/>
      <c r="C21" s="546"/>
      <c r="D21" s="822"/>
      <c r="E21" s="887" t="s">
        <v>308</v>
      </c>
      <c r="F21" s="1056"/>
      <c r="G21" s="901">
        <v>200</v>
      </c>
      <c r="H21" s="901"/>
      <c r="I21" s="1035">
        <v>200</v>
      </c>
      <c r="J21" s="1045">
        <v>200</v>
      </c>
      <c r="K21" s="1046">
        <v>200</v>
      </c>
    </row>
    <row r="22" spans="1:33" ht="15.75" x14ac:dyDescent="0.25">
      <c r="A22" s="97"/>
      <c r="B22" s="212"/>
      <c r="C22" s="546"/>
      <c r="D22" s="822"/>
      <c r="E22" s="887"/>
      <c r="F22" s="1056"/>
      <c r="G22" s="901"/>
      <c r="H22" s="1059"/>
      <c r="I22" s="1035"/>
      <c r="J22" s="1045"/>
      <c r="K22" s="1046"/>
    </row>
    <row r="23" spans="1:33" s="509" customFormat="1" ht="15.75" x14ac:dyDescent="0.25">
      <c r="A23" s="97"/>
      <c r="B23" s="523">
        <v>4</v>
      </c>
      <c r="C23" s="523" t="s">
        <v>1</v>
      </c>
      <c r="D23" s="523"/>
      <c r="E23" s="524"/>
      <c r="F23" s="895">
        <f t="shared" ref="F23:K23" si="4">SUM(F24:F30)</f>
        <v>22000</v>
      </c>
      <c r="G23" s="896">
        <f t="shared" si="4"/>
        <v>8300</v>
      </c>
      <c r="H23" s="896">
        <f t="shared" si="4"/>
        <v>0</v>
      </c>
      <c r="I23" s="897">
        <f t="shared" si="4"/>
        <v>30300</v>
      </c>
      <c r="J23" s="898">
        <f t="shared" si="4"/>
        <v>30300</v>
      </c>
      <c r="K23" s="899">
        <f t="shared" si="4"/>
        <v>30300</v>
      </c>
      <c r="L23" s="881"/>
      <c r="M23" s="881"/>
      <c r="N23" s="881"/>
      <c r="O23" s="881"/>
      <c r="P23" s="881"/>
      <c r="Q23" s="881"/>
      <c r="R23" s="881"/>
      <c r="S23" s="881"/>
      <c r="T23" s="881"/>
      <c r="U23" s="881"/>
      <c r="V23" s="881"/>
      <c r="W23" s="881"/>
      <c r="X23" s="881"/>
      <c r="Y23" s="881"/>
      <c r="Z23" s="881"/>
      <c r="AA23" s="881"/>
      <c r="AB23" s="881"/>
      <c r="AC23" s="881"/>
      <c r="AD23" s="881"/>
      <c r="AE23" s="881"/>
      <c r="AF23" s="881"/>
      <c r="AG23" s="881"/>
    </row>
    <row r="24" spans="1:33" ht="15.75" x14ac:dyDescent="0.25">
      <c r="A24" s="97"/>
      <c r="B24" s="525"/>
      <c r="C24" s="521"/>
      <c r="D24" s="213"/>
      <c r="E24" s="522" t="s">
        <v>358</v>
      </c>
      <c r="F24" s="1060"/>
      <c r="G24" s="924">
        <v>3000</v>
      </c>
      <c r="H24" s="1061"/>
      <c r="I24" s="1044">
        <f t="shared" ref="I24:I29" si="5">SUM(F24:H24)</f>
        <v>3000</v>
      </c>
      <c r="J24" s="1045">
        <v>3000</v>
      </c>
      <c r="K24" s="1046">
        <v>3000</v>
      </c>
    </row>
    <row r="25" spans="1:33" ht="15.75" x14ac:dyDescent="0.25">
      <c r="A25" s="97"/>
      <c r="B25" s="795"/>
      <c r="C25" s="420"/>
      <c r="D25" s="212"/>
      <c r="E25" s="520" t="s">
        <v>275</v>
      </c>
      <c r="F25" s="1052"/>
      <c r="G25" s="900">
        <v>2000</v>
      </c>
      <c r="H25" s="901"/>
      <c r="I25" s="1035">
        <f t="shared" si="5"/>
        <v>2000</v>
      </c>
      <c r="J25" s="1050">
        <v>2000</v>
      </c>
      <c r="K25" s="1051">
        <v>2000</v>
      </c>
    </row>
    <row r="26" spans="1:33" ht="15.75" x14ac:dyDescent="0.25">
      <c r="A26" s="97"/>
      <c r="B26" s="795"/>
      <c r="C26" s="420"/>
      <c r="D26" s="212"/>
      <c r="E26" s="520" t="s">
        <v>300</v>
      </c>
      <c r="F26" s="1052"/>
      <c r="G26" s="900">
        <v>200</v>
      </c>
      <c r="H26" s="901"/>
      <c r="I26" s="1035">
        <f t="shared" si="5"/>
        <v>200</v>
      </c>
      <c r="J26" s="1050">
        <v>200</v>
      </c>
      <c r="K26" s="1051">
        <v>200</v>
      </c>
    </row>
    <row r="27" spans="1:33" ht="15.75" x14ac:dyDescent="0.25">
      <c r="A27" s="97"/>
      <c r="B27" s="795"/>
      <c r="C27" s="420"/>
      <c r="D27" s="212"/>
      <c r="E27" s="520" t="s">
        <v>301</v>
      </c>
      <c r="F27" s="1052"/>
      <c r="G27" s="900">
        <v>1000</v>
      </c>
      <c r="H27" s="901"/>
      <c r="I27" s="1035">
        <f t="shared" si="5"/>
        <v>1000</v>
      </c>
      <c r="J27" s="1050">
        <v>1000</v>
      </c>
      <c r="K27" s="1051">
        <v>1000</v>
      </c>
    </row>
    <row r="28" spans="1:33" ht="15.75" x14ac:dyDescent="0.25">
      <c r="A28" s="97"/>
      <c r="B28" s="795"/>
      <c r="C28" s="420"/>
      <c r="D28" s="212"/>
      <c r="E28" s="520" t="s">
        <v>302</v>
      </c>
      <c r="F28" s="1052"/>
      <c r="G28" s="900">
        <v>100</v>
      </c>
      <c r="H28" s="901"/>
      <c r="I28" s="1035">
        <f t="shared" si="5"/>
        <v>100</v>
      </c>
      <c r="J28" s="1050">
        <v>100</v>
      </c>
      <c r="K28" s="1051">
        <v>100</v>
      </c>
    </row>
    <row r="29" spans="1:33" ht="15.75" x14ac:dyDescent="0.25">
      <c r="A29" s="97"/>
      <c r="B29" s="795"/>
      <c r="C29" s="420"/>
      <c r="D29" s="212"/>
      <c r="E29" s="520" t="s">
        <v>309</v>
      </c>
      <c r="F29" s="1052"/>
      <c r="G29" s="900">
        <v>2000</v>
      </c>
      <c r="H29" s="901"/>
      <c r="I29" s="1035">
        <f t="shared" si="5"/>
        <v>2000</v>
      </c>
      <c r="J29" s="1050">
        <v>2000</v>
      </c>
      <c r="K29" s="1051">
        <v>2000</v>
      </c>
    </row>
    <row r="30" spans="1:33" ht="15.75" x14ac:dyDescent="0.25">
      <c r="A30" s="97"/>
      <c r="B30" s="795"/>
      <c r="C30" s="420"/>
      <c r="D30" s="212"/>
      <c r="E30" s="520" t="s">
        <v>310</v>
      </c>
      <c r="F30" s="1052">
        <v>22000</v>
      </c>
      <c r="G30" s="900">
        <v>0</v>
      </c>
      <c r="H30" s="901"/>
      <c r="I30" s="1035">
        <v>22000</v>
      </c>
      <c r="J30" s="1050">
        <v>22000</v>
      </c>
      <c r="K30" s="1051">
        <v>22000</v>
      </c>
    </row>
    <row r="31" spans="1:33" ht="15.75" x14ac:dyDescent="0.25">
      <c r="A31" s="97"/>
      <c r="B31" s="523">
        <v>5</v>
      </c>
      <c r="C31" s="523" t="s">
        <v>319</v>
      </c>
      <c r="D31" s="523"/>
      <c r="E31" s="524"/>
      <c r="F31" s="895">
        <f t="shared" ref="F31:K31" si="6">SUM(F32:F36)</f>
        <v>0</v>
      </c>
      <c r="G31" s="896">
        <f t="shared" si="6"/>
        <v>25500</v>
      </c>
      <c r="H31" s="896">
        <f t="shared" si="6"/>
        <v>0</v>
      </c>
      <c r="I31" s="897">
        <f t="shared" si="6"/>
        <v>25500</v>
      </c>
      <c r="J31" s="898">
        <f t="shared" si="6"/>
        <v>18500</v>
      </c>
      <c r="K31" s="899">
        <f t="shared" si="6"/>
        <v>18500</v>
      </c>
    </row>
    <row r="32" spans="1:33" ht="15.75" x14ac:dyDescent="0.25">
      <c r="A32" s="97"/>
      <c r="B32" s="525"/>
      <c r="C32" s="420"/>
      <c r="D32" s="212"/>
      <c r="E32" s="520" t="s">
        <v>320</v>
      </c>
      <c r="F32" s="1052"/>
      <c r="G32" s="900">
        <v>1500</v>
      </c>
      <c r="H32" s="901"/>
      <c r="I32" s="1035">
        <f>SUM(F32:H32)</f>
        <v>1500</v>
      </c>
      <c r="J32" s="1050">
        <v>1500</v>
      </c>
      <c r="K32" s="1051">
        <v>1500</v>
      </c>
    </row>
    <row r="33" spans="1:20" ht="15.75" x14ac:dyDescent="0.25">
      <c r="A33" s="97"/>
      <c r="B33" s="795"/>
      <c r="C33" s="420"/>
      <c r="D33" s="212"/>
      <c r="E33" s="520" t="s">
        <v>321</v>
      </c>
      <c r="F33" s="1052"/>
      <c r="G33" s="900">
        <v>10000</v>
      </c>
      <c r="H33" s="901"/>
      <c r="I33" s="1035">
        <f>SUM(F33:H33)</f>
        <v>10000</v>
      </c>
      <c r="J33" s="1050">
        <v>5000</v>
      </c>
      <c r="K33" s="1051">
        <v>5000</v>
      </c>
    </row>
    <row r="34" spans="1:20" ht="15.75" x14ac:dyDescent="0.25">
      <c r="A34" s="97"/>
      <c r="B34" s="795"/>
      <c r="C34" s="420"/>
      <c r="D34" s="212"/>
      <c r="E34" s="520" t="s">
        <v>359</v>
      </c>
      <c r="F34" s="1052"/>
      <c r="G34" s="900">
        <v>5000</v>
      </c>
      <c r="H34" s="901"/>
      <c r="I34" s="1035">
        <v>5000</v>
      </c>
      <c r="J34" s="1050">
        <v>5000</v>
      </c>
      <c r="K34" s="1051">
        <v>5000</v>
      </c>
      <c r="L34" s="1578"/>
      <c r="M34" s="1579"/>
      <c r="N34" s="1579"/>
      <c r="O34" s="1579"/>
      <c r="P34" s="1579"/>
      <c r="Q34" s="1579"/>
      <c r="R34" s="1579"/>
      <c r="S34" s="1579"/>
      <c r="T34" s="1579"/>
    </row>
    <row r="35" spans="1:20" ht="15.75" x14ac:dyDescent="0.25">
      <c r="A35" s="97"/>
      <c r="B35" s="795"/>
      <c r="C35" s="420"/>
      <c r="D35" s="212"/>
      <c r="E35" s="520"/>
      <c r="F35" s="1052"/>
      <c r="G35" s="900"/>
      <c r="H35" s="901"/>
      <c r="I35" s="1035"/>
      <c r="J35" s="1050"/>
      <c r="K35" s="1051"/>
    </row>
    <row r="36" spans="1:20" ht="15.75" x14ac:dyDescent="0.25">
      <c r="A36" s="97"/>
      <c r="B36" s="795"/>
      <c r="C36" s="420"/>
      <c r="D36" s="212"/>
      <c r="E36" s="520" t="s">
        <v>365</v>
      </c>
      <c r="F36" s="1052"/>
      <c r="G36" s="900">
        <v>9000</v>
      </c>
      <c r="H36" s="901"/>
      <c r="I36" s="1035">
        <f>SUM(F36:H36)</f>
        <v>9000</v>
      </c>
      <c r="J36" s="1050">
        <v>7000</v>
      </c>
      <c r="K36" s="1051">
        <v>7000</v>
      </c>
    </row>
    <row r="37" spans="1:20" s="23" customFormat="1" ht="16.5" thickBot="1" x14ac:dyDescent="0.3">
      <c r="A37" s="106"/>
      <c r="B37" s="888"/>
      <c r="C37" s="508"/>
      <c r="D37" s="889"/>
      <c r="E37" s="1361" t="s">
        <v>311</v>
      </c>
      <c r="F37" s="1362">
        <f t="shared" ref="F37:K37" si="7">SUM(F9+F13+F16+F23+F31)</f>
        <v>22000</v>
      </c>
      <c r="G37" s="1363">
        <f t="shared" si="7"/>
        <v>45450</v>
      </c>
      <c r="H37" s="1363">
        <f t="shared" si="7"/>
        <v>34</v>
      </c>
      <c r="I37" s="1364">
        <f t="shared" si="7"/>
        <v>67484</v>
      </c>
      <c r="J37" s="1365">
        <f t="shared" si="7"/>
        <v>60496</v>
      </c>
      <c r="K37" s="1366">
        <f t="shared" si="7"/>
        <v>60496</v>
      </c>
    </row>
    <row r="39" spans="1:20" x14ac:dyDescent="0.2">
      <c r="J39" s="790"/>
    </row>
  </sheetData>
  <mergeCells count="11">
    <mergeCell ref="L34:T34"/>
    <mergeCell ref="A1:K1"/>
    <mergeCell ref="K3:K7"/>
    <mergeCell ref="A3:I3"/>
    <mergeCell ref="I6:I7"/>
    <mergeCell ref="B4:I4"/>
    <mergeCell ref="J3:J7"/>
    <mergeCell ref="D5:I5"/>
    <mergeCell ref="F6:F7"/>
    <mergeCell ref="G6:G7"/>
    <mergeCell ref="H6:H7"/>
  </mergeCells>
  <phoneticPr fontId="3" type="noConversion"/>
  <printOptions horizontalCentered="1"/>
  <pageMargins left="0.15748031496062992" right="0.15748031496062992" top="0.43307086614173229" bottom="0.23622047244094491" header="0.39370078740157483" footer="0.19685039370078741"/>
  <pageSetup paperSize="9" orientation="landscape" r:id="rId1"/>
  <headerFooter alignWithMargins="0">
    <oddFooter>&amp;LNávrh Rozpočtu 2015&amp;CP10&amp;Rv11022015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B1" zoomScaleNormal="100" workbookViewId="0">
      <selection activeCell="F21" sqref="F21"/>
    </sheetView>
  </sheetViews>
  <sheetFormatPr defaultRowHeight="12.75" x14ac:dyDescent="0.2"/>
  <cols>
    <col min="1" max="1" width="3.85546875" style="1" hidden="1" customWidth="1"/>
    <col min="2" max="2" width="3.7109375" style="90" customWidth="1"/>
    <col min="3" max="3" width="8.7109375" style="16" customWidth="1"/>
    <col min="4" max="4" width="2.28515625" style="16" hidden="1" customWidth="1"/>
    <col min="5" max="5" width="37" style="16" customWidth="1"/>
    <col min="6" max="6" width="11.140625" style="16" customWidth="1"/>
    <col min="7" max="7" width="11.140625" style="16" hidden="1" customWidth="1"/>
    <col min="8" max="8" width="12.7109375" style="16" customWidth="1"/>
    <col min="9" max="9" width="11.140625" style="16" customWidth="1"/>
    <col min="10" max="10" width="12.140625" style="16" customWidth="1"/>
    <col min="11" max="12" width="12.140625" style="134" customWidth="1"/>
    <col min="13" max="16384" width="9.140625" style="16"/>
  </cols>
  <sheetData>
    <row r="1" spans="1:21" ht="23.25" x14ac:dyDescent="0.35">
      <c r="A1" s="1588" t="s">
        <v>384</v>
      </c>
      <c r="B1" s="1588"/>
      <c r="C1" s="1588"/>
      <c r="D1" s="1588"/>
      <c r="E1" s="1588"/>
      <c r="F1" s="1588"/>
      <c r="G1" s="1588"/>
      <c r="H1" s="1588"/>
      <c r="I1" s="1588"/>
      <c r="J1" s="1588"/>
      <c r="K1" s="1588"/>
      <c r="L1" s="1588"/>
    </row>
    <row r="2" spans="1:21" ht="8.25" customHeight="1" thickBot="1" x14ac:dyDescent="0.25"/>
    <row r="3" spans="1:21" ht="13.5" customHeight="1" thickBot="1" x14ac:dyDescent="0.25">
      <c r="A3" s="1461" t="s">
        <v>394</v>
      </c>
      <c r="B3" s="1462"/>
      <c r="C3" s="1462"/>
      <c r="D3" s="1462"/>
      <c r="E3" s="1462"/>
      <c r="F3" s="1462"/>
      <c r="G3" s="1462"/>
      <c r="H3" s="1462"/>
      <c r="I3" s="1462"/>
      <c r="J3" s="1462"/>
      <c r="K3" s="1589" t="s">
        <v>393</v>
      </c>
      <c r="L3" s="1589" t="s">
        <v>423</v>
      </c>
    </row>
    <row r="4" spans="1:21" ht="18.75" customHeight="1" x14ac:dyDescent="0.2">
      <c r="A4" s="1494" t="s">
        <v>133</v>
      </c>
      <c r="B4" s="1592"/>
      <c r="C4" s="1592"/>
      <c r="D4" s="1592"/>
      <c r="E4" s="1592"/>
      <c r="F4" s="1592"/>
      <c r="G4" s="1592"/>
      <c r="H4" s="1592"/>
      <c r="I4" s="1592"/>
      <c r="J4" s="1593"/>
      <c r="K4" s="1590"/>
      <c r="L4" s="1590"/>
    </row>
    <row r="5" spans="1:21" ht="13.5" thickBot="1" x14ac:dyDescent="0.25">
      <c r="A5" s="7"/>
      <c r="B5" s="403" t="s">
        <v>95</v>
      </c>
      <c r="C5" s="223" t="s">
        <v>17</v>
      </c>
      <c r="D5" s="510"/>
      <c r="E5" s="511"/>
      <c r="F5" s="405" t="s">
        <v>18</v>
      </c>
      <c r="G5" s="405"/>
      <c r="H5" s="405"/>
      <c r="I5" s="405"/>
      <c r="J5" s="406"/>
      <c r="K5" s="1590"/>
      <c r="L5" s="1590"/>
    </row>
    <row r="6" spans="1:21" x14ac:dyDescent="0.2">
      <c r="A6" s="8"/>
      <c r="B6" s="407" t="s">
        <v>96</v>
      </c>
      <c r="C6" s="230" t="s">
        <v>94</v>
      </c>
      <c r="D6" s="512"/>
      <c r="E6" s="175" t="s">
        <v>11</v>
      </c>
      <c r="F6" s="1490">
        <v>610</v>
      </c>
      <c r="G6" s="1492">
        <v>620</v>
      </c>
      <c r="H6" s="1492">
        <v>630</v>
      </c>
      <c r="I6" s="1493">
        <v>640</v>
      </c>
      <c r="J6" s="1594" t="s">
        <v>9</v>
      </c>
      <c r="K6" s="1590"/>
      <c r="L6" s="1590"/>
    </row>
    <row r="7" spans="1:21" ht="13.5" thickBot="1" x14ac:dyDescent="0.25">
      <c r="A7" s="144"/>
      <c r="B7" s="409"/>
      <c r="C7" s="232"/>
      <c r="D7" s="513"/>
      <c r="E7" s="179"/>
      <c r="F7" s="1491"/>
      <c r="G7" s="1471"/>
      <c r="H7" s="1471"/>
      <c r="I7" s="1464"/>
      <c r="J7" s="1595"/>
      <c r="K7" s="1591"/>
      <c r="L7" s="1591"/>
    </row>
    <row r="8" spans="1:21" ht="16.5" thickTop="1" x14ac:dyDescent="0.25">
      <c r="A8" s="143">
        <v>1</v>
      </c>
      <c r="B8" s="514" t="s">
        <v>312</v>
      </c>
      <c r="C8" s="515"/>
      <c r="D8" s="516"/>
      <c r="E8" s="516"/>
      <c r="F8" s="1062">
        <f>SUM(F9+F12+F15)</f>
        <v>4900</v>
      </c>
      <c r="G8" s="1063">
        <f t="shared" ref="G8:L8" si="0">SUM(G9+G12+G15)</f>
        <v>0</v>
      </c>
      <c r="H8" s="1063">
        <f t="shared" si="0"/>
        <v>11000</v>
      </c>
      <c r="I8" s="1063">
        <f t="shared" si="0"/>
        <v>7030</v>
      </c>
      <c r="J8" s="1064">
        <f t="shared" si="0"/>
        <v>22930</v>
      </c>
      <c r="K8" s="1065">
        <f t="shared" si="0"/>
        <v>22930</v>
      </c>
      <c r="L8" s="1065">
        <f t="shared" si="0"/>
        <v>22930</v>
      </c>
    </row>
    <row r="9" spans="1:21" ht="15.75" x14ac:dyDescent="0.25">
      <c r="A9" s="97"/>
      <c r="B9" s="412"/>
      <c r="C9" s="517" t="s">
        <v>164</v>
      </c>
      <c r="D9" s="518"/>
      <c r="E9" s="519"/>
      <c r="F9" s="1066">
        <f>SUM(F10:F11)</f>
        <v>0</v>
      </c>
      <c r="G9" s="1067">
        <f t="shared" ref="G9:L9" si="1">SUM(G10:G11)</f>
        <v>0</v>
      </c>
      <c r="H9" s="1067">
        <f t="shared" si="1"/>
        <v>0</v>
      </c>
      <c r="I9" s="1067">
        <f t="shared" si="1"/>
        <v>1500</v>
      </c>
      <c r="J9" s="1068">
        <f t="shared" si="1"/>
        <v>1500</v>
      </c>
      <c r="K9" s="1069">
        <f t="shared" si="1"/>
        <v>1500</v>
      </c>
      <c r="L9" s="1069">
        <f t="shared" si="1"/>
        <v>1500</v>
      </c>
    </row>
    <row r="10" spans="1:21" ht="15.75" x14ac:dyDescent="0.25">
      <c r="A10" s="97"/>
      <c r="B10" s="148"/>
      <c r="C10" s="420" t="s">
        <v>244</v>
      </c>
      <c r="D10" s="212"/>
      <c r="E10" s="520" t="s">
        <v>313</v>
      </c>
      <c r="F10" s="1070"/>
      <c r="G10" s="1071"/>
      <c r="H10" s="1072"/>
      <c r="I10" s="1071">
        <v>1500</v>
      </c>
      <c r="J10" s="1073">
        <v>1500</v>
      </c>
      <c r="K10" s="1074">
        <v>1500</v>
      </c>
      <c r="L10" s="1074">
        <v>1500</v>
      </c>
    </row>
    <row r="11" spans="1:21" ht="15.75" x14ac:dyDescent="0.25">
      <c r="A11" s="97"/>
      <c r="B11" s="148"/>
      <c r="C11" s="420"/>
      <c r="D11" s="212"/>
      <c r="E11" s="520"/>
      <c r="F11" s="1070"/>
      <c r="G11" s="1071"/>
      <c r="H11" s="1072"/>
      <c r="I11" s="1071"/>
      <c r="J11" s="1073"/>
      <c r="K11" s="1074"/>
      <c r="L11" s="1074"/>
    </row>
    <row r="12" spans="1:21" ht="15.75" x14ac:dyDescent="0.25">
      <c r="A12" s="97"/>
      <c r="B12" s="412"/>
      <c r="C12" s="517" t="s">
        <v>318</v>
      </c>
      <c r="D12" s="518"/>
      <c r="E12" s="519"/>
      <c r="F12" s="1066">
        <f>SUM(F13:F14)</f>
        <v>4900</v>
      </c>
      <c r="G12" s="1067">
        <f t="shared" ref="G12:L12" si="2">SUM(G13:G14)</f>
        <v>0</v>
      </c>
      <c r="H12" s="1067">
        <f t="shared" si="2"/>
        <v>0</v>
      </c>
      <c r="I12" s="1067">
        <f t="shared" si="2"/>
        <v>410</v>
      </c>
      <c r="J12" s="1068">
        <f t="shared" si="2"/>
        <v>5310</v>
      </c>
      <c r="K12" s="1069">
        <f t="shared" si="2"/>
        <v>5310</v>
      </c>
      <c r="L12" s="1069">
        <f t="shared" si="2"/>
        <v>5310</v>
      </c>
    </row>
    <row r="13" spans="1:21" ht="15.75" x14ac:dyDescent="0.25">
      <c r="A13" s="101"/>
      <c r="B13" s="130"/>
      <c r="C13" s="521"/>
      <c r="D13" s="213"/>
      <c r="E13" s="522" t="s">
        <v>450</v>
      </c>
      <c r="F13" s="1075"/>
      <c r="G13" s="1076"/>
      <c r="H13" s="1077"/>
      <c r="I13" s="1076">
        <v>410</v>
      </c>
      <c r="J13" s="1078">
        <f>SUM(F13:I13)</f>
        <v>410</v>
      </c>
      <c r="K13" s="1079">
        <f>+J13</f>
        <v>410</v>
      </c>
      <c r="L13" s="1079">
        <f>+J13</f>
        <v>410</v>
      </c>
    </row>
    <row r="14" spans="1:21" ht="15.75" x14ac:dyDescent="0.25">
      <c r="A14" s="101"/>
      <c r="B14" s="130"/>
      <c r="C14" s="521"/>
      <c r="D14" s="213"/>
      <c r="E14" s="522" t="s">
        <v>360</v>
      </c>
      <c r="F14" s="1075">
        <v>4900</v>
      </c>
      <c r="G14" s="1076"/>
      <c r="H14" s="1077"/>
      <c r="I14" s="1076"/>
      <c r="J14" s="1078">
        <f>+F14</f>
        <v>4900</v>
      </c>
      <c r="K14" s="1079">
        <f>+J14</f>
        <v>4900</v>
      </c>
      <c r="L14" s="1079">
        <f>+J14</f>
        <v>4900</v>
      </c>
    </row>
    <row r="15" spans="1:21" s="23" customFormat="1" ht="15.75" x14ac:dyDescent="0.25">
      <c r="A15" s="145"/>
      <c r="B15" s="1325"/>
      <c r="C15" s="1326" t="s">
        <v>130</v>
      </c>
      <c r="D15" s="1327"/>
      <c r="E15" s="1328"/>
      <c r="F15" s="1329">
        <f>SUM(F16:F21)</f>
        <v>0</v>
      </c>
      <c r="G15" s="1330">
        <f t="shared" ref="G15:L15" si="3">SUM(G16:G21)</f>
        <v>0</v>
      </c>
      <c r="H15" s="1330">
        <f t="shared" si="3"/>
        <v>11000</v>
      </c>
      <c r="I15" s="1330">
        <f t="shared" si="3"/>
        <v>5120</v>
      </c>
      <c r="J15" s="1331">
        <f t="shared" si="3"/>
        <v>16120</v>
      </c>
      <c r="K15" s="1332">
        <f t="shared" si="3"/>
        <v>16120</v>
      </c>
      <c r="L15" s="1332">
        <f t="shared" si="3"/>
        <v>16120</v>
      </c>
      <c r="M15" s="1333"/>
      <c r="N15" s="1333"/>
      <c r="O15" s="1333"/>
      <c r="P15" s="1333"/>
      <c r="Q15" s="1333"/>
      <c r="R15" s="1333"/>
      <c r="S15" s="1333"/>
      <c r="T15" s="1333"/>
      <c r="U15" s="1333"/>
    </row>
    <row r="16" spans="1:21" s="105" customFormat="1" ht="15.75" x14ac:dyDescent="0.25">
      <c r="A16" s="146"/>
      <c r="B16" s="130">
        <f ca="1">B16:ABR16</f>
        <v>0</v>
      </c>
      <c r="C16" s="521" t="s">
        <v>314</v>
      </c>
      <c r="D16" s="920" t="s">
        <v>131</v>
      </c>
      <c r="E16" s="522" t="s">
        <v>131</v>
      </c>
      <c r="F16" s="1075"/>
      <c r="G16" s="1076"/>
      <c r="H16" s="1076">
        <v>1000</v>
      </c>
      <c r="I16" s="1076"/>
      <c r="J16" s="1078">
        <f>SUM(F16:I16)</f>
        <v>1000</v>
      </c>
      <c r="K16" s="1334">
        <v>1000</v>
      </c>
      <c r="L16" s="1334">
        <v>1000</v>
      </c>
      <c r="M16" s="1333"/>
      <c r="N16" s="1333"/>
      <c r="O16" s="1333"/>
      <c r="P16" s="1333"/>
      <c r="Q16" s="1333"/>
      <c r="R16" s="1333"/>
      <c r="S16" s="1333"/>
      <c r="T16" s="1333"/>
      <c r="U16" s="1333"/>
    </row>
    <row r="17" spans="1:16" ht="15.75" x14ac:dyDescent="0.25">
      <c r="A17" s="97"/>
      <c r="B17" s="148"/>
      <c r="C17" s="420"/>
      <c r="D17" s="212"/>
      <c r="E17" s="520" t="s">
        <v>315</v>
      </c>
      <c r="F17" s="1070"/>
      <c r="G17" s="1071"/>
      <c r="H17" s="1072">
        <v>4500</v>
      </c>
      <c r="I17" s="1071"/>
      <c r="J17" s="1080">
        <f>SUM(F17:I17)</f>
        <v>4500</v>
      </c>
      <c r="K17" s="1074">
        <v>4500</v>
      </c>
      <c r="L17" s="1074">
        <v>4500</v>
      </c>
    </row>
    <row r="18" spans="1:16" ht="15.75" x14ac:dyDescent="0.25">
      <c r="A18" s="97"/>
      <c r="B18" s="525"/>
      <c r="C18" s="420"/>
      <c r="D18" s="212"/>
      <c r="E18" s="526" t="s">
        <v>316</v>
      </c>
      <c r="F18" s="1070"/>
      <c r="G18" s="1071"/>
      <c r="H18" s="1072">
        <v>5500</v>
      </c>
      <c r="I18" s="1071"/>
      <c r="J18" s="1080">
        <f>SUM(F18:I18)</f>
        <v>5500</v>
      </c>
      <c r="K18" s="1074">
        <v>5500</v>
      </c>
      <c r="L18" s="1074">
        <v>5500</v>
      </c>
    </row>
    <row r="19" spans="1:16" s="133" customFormat="1" ht="15.75" x14ac:dyDescent="0.25">
      <c r="A19" s="97"/>
      <c r="B19" s="525"/>
      <c r="C19" s="420"/>
      <c r="D19" s="212"/>
      <c r="E19" s="526" t="s">
        <v>317</v>
      </c>
      <c r="F19" s="1070"/>
      <c r="G19" s="1071"/>
      <c r="H19" s="1072"/>
      <c r="I19" s="1071">
        <v>4000</v>
      </c>
      <c r="J19" s="1080">
        <f>SUM(F19:I19)</f>
        <v>4000</v>
      </c>
      <c r="K19" s="1074">
        <v>4000</v>
      </c>
      <c r="L19" s="1074">
        <v>4000</v>
      </c>
    </row>
    <row r="20" spans="1:16" s="133" customFormat="1" ht="15.75" x14ac:dyDescent="0.25">
      <c r="A20" s="108"/>
      <c r="B20" s="1308"/>
      <c r="C20" s="818"/>
      <c r="D20" s="819"/>
      <c r="E20" s="1309" t="s">
        <v>451</v>
      </c>
      <c r="F20" s="1310"/>
      <c r="G20" s="1311"/>
      <c r="H20" s="1312"/>
      <c r="I20" s="1311">
        <v>1000</v>
      </c>
      <c r="J20" s="1313">
        <v>1000</v>
      </c>
      <c r="K20" s="1314">
        <v>1000</v>
      </c>
      <c r="L20" s="1314">
        <v>1000</v>
      </c>
    </row>
    <row r="21" spans="1:16" s="133" customFormat="1" ht="16.5" thickBot="1" x14ac:dyDescent="0.3">
      <c r="A21" s="106"/>
      <c r="B21" s="527"/>
      <c r="C21" s="508"/>
      <c r="D21" s="464"/>
      <c r="E21" s="528" t="s">
        <v>458</v>
      </c>
      <c r="F21" s="1081"/>
      <c r="G21" s="1082"/>
      <c r="H21" s="1083"/>
      <c r="I21" s="1082">
        <v>120</v>
      </c>
      <c r="J21" s="1084">
        <f>SUM(F21:I21)</f>
        <v>120</v>
      </c>
      <c r="K21" s="1085">
        <v>120</v>
      </c>
      <c r="L21" s="1085">
        <v>120</v>
      </c>
    </row>
    <row r="22" spans="1:16" x14ac:dyDescent="0.2">
      <c r="N22" s="125"/>
      <c r="P22" s="125"/>
    </row>
    <row r="23" spans="1:16" x14ac:dyDescent="0.2">
      <c r="N23" s="125"/>
    </row>
    <row r="26" spans="1:16" ht="23.25" x14ac:dyDescent="0.35">
      <c r="E26" s="1315"/>
    </row>
  </sheetData>
  <mergeCells count="10">
    <mergeCell ref="A1:L1"/>
    <mergeCell ref="K3:K7"/>
    <mergeCell ref="L3:L7"/>
    <mergeCell ref="A3:J3"/>
    <mergeCell ref="A4:J4"/>
    <mergeCell ref="H6:H7"/>
    <mergeCell ref="I6:I7"/>
    <mergeCell ref="J6:J7"/>
    <mergeCell ref="F6:F7"/>
    <mergeCell ref="G6:G7"/>
  </mergeCells>
  <phoneticPr fontId="3" type="noConversion"/>
  <printOptions horizontalCentered="1"/>
  <pageMargins left="0.11811023622047245" right="0.15748031496062992" top="0.78740157480314965" bottom="0.43307086614173229" header="0.47244094488188981" footer="0.43307086614173229"/>
  <pageSetup paperSize="9" orientation="landscape" r:id="rId1"/>
  <headerFooter alignWithMargins="0">
    <oddFooter>&amp;LNávrh Rozpočtu 2015&amp;CP11&amp;Rv11022015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85" zoomScaleNormal="85" workbookViewId="0">
      <selection activeCell="Q19" sqref="Q19"/>
    </sheetView>
  </sheetViews>
  <sheetFormatPr defaultRowHeight="12.75" x14ac:dyDescent="0.2"/>
  <cols>
    <col min="1" max="1" width="3.85546875" style="1" customWidth="1"/>
    <col min="2" max="2" width="3.42578125" style="90" customWidth="1"/>
    <col min="3" max="3" width="7.28515625" style="16" customWidth="1"/>
    <col min="4" max="4" width="2.28515625" style="16" customWidth="1"/>
    <col min="5" max="5" width="39.7109375" style="16" customWidth="1"/>
    <col min="6" max="6" width="10" style="16" hidden="1" customWidth="1"/>
    <col min="7" max="7" width="7.28515625" style="16" hidden="1" customWidth="1"/>
    <col min="8" max="9" width="13" style="16" customWidth="1"/>
    <col min="10" max="10" width="13" style="16" hidden="1" customWidth="1"/>
    <col min="11" max="11" width="13" style="16" customWidth="1"/>
    <col min="12" max="12" width="13" style="396" customWidth="1"/>
    <col min="13" max="13" width="14.85546875" style="16" customWidth="1"/>
    <col min="14" max="16384" width="9.140625" style="16"/>
  </cols>
  <sheetData>
    <row r="1" spans="1:13" ht="23.25" x14ac:dyDescent="0.35">
      <c r="A1" s="1440" t="s">
        <v>322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  <c r="M1" s="1440"/>
    </row>
    <row r="2" spans="1:13" ht="15.75" thickBot="1" x14ac:dyDescent="0.25">
      <c r="A2" s="102"/>
      <c r="B2" s="102"/>
      <c r="C2" s="20"/>
      <c r="D2" s="20"/>
      <c r="E2" s="20"/>
      <c r="F2" s="20"/>
      <c r="G2" s="20"/>
      <c r="H2" s="20"/>
      <c r="I2" s="20"/>
      <c r="J2" s="20"/>
      <c r="K2" s="20"/>
      <c r="L2" s="103"/>
      <c r="M2" s="20"/>
    </row>
    <row r="3" spans="1:13" ht="14.25" customHeight="1" x14ac:dyDescent="0.2">
      <c r="A3" s="1597" t="s">
        <v>394</v>
      </c>
      <c r="B3" s="1598"/>
      <c r="C3" s="1598"/>
      <c r="D3" s="1598"/>
      <c r="E3" s="1598"/>
      <c r="F3" s="1598"/>
      <c r="G3" s="1598"/>
      <c r="H3" s="1598"/>
      <c r="I3" s="1598"/>
      <c r="J3" s="1598"/>
      <c r="K3" s="1598"/>
      <c r="L3" s="1596" t="s">
        <v>393</v>
      </c>
      <c r="M3" s="1599" t="s">
        <v>423</v>
      </c>
    </row>
    <row r="4" spans="1:13" ht="18.75" customHeight="1" x14ac:dyDescent="0.2">
      <c r="A4" s="149"/>
      <c r="B4" s="1601" t="s">
        <v>133</v>
      </c>
      <c r="C4" s="1602"/>
      <c r="D4" s="1602"/>
      <c r="E4" s="1602"/>
      <c r="F4" s="1602"/>
      <c r="G4" s="1602"/>
      <c r="H4" s="1602"/>
      <c r="I4" s="1602"/>
      <c r="J4" s="1602"/>
      <c r="K4" s="1603"/>
      <c r="L4" s="1505"/>
      <c r="M4" s="1600"/>
    </row>
    <row r="5" spans="1:13" ht="15" x14ac:dyDescent="0.2">
      <c r="A5" s="149"/>
      <c r="B5" s="501" t="s">
        <v>95</v>
      </c>
      <c r="C5" s="499" t="s">
        <v>17</v>
      </c>
      <c r="D5" s="499"/>
      <c r="E5" s="1601" t="s">
        <v>18</v>
      </c>
      <c r="F5" s="1604"/>
      <c r="G5" s="1604"/>
      <c r="H5" s="1604"/>
      <c r="I5" s="1604"/>
      <c r="J5" s="1604"/>
      <c r="K5" s="1605"/>
      <c r="L5" s="1505"/>
      <c r="M5" s="1600"/>
    </row>
    <row r="6" spans="1:13" ht="15" x14ac:dyDescent="0.2">
      <c r="A6" s="149"/>
      <c r="B6" s="501" t="s">
        <v>96</v>
      </c>
      <c r="C6" s="499" t="s">
        <v>94</v>
      </c>
      <c r="D6" s="499"/>
      <c r="E6" s="500" t="s">
        <v>11</v>
      </c>
      <c r="F6" s="1576">
        <v>610</v>
      </c>
      <c r="G6" s="1576">
        <v>620</v>
      </c>
      <c r="H6" s="1576">
        <v>630</v>
      </c>
      <c r="I6" s="1576">
        <v>640</v>
      </c>
      <c r="J6" s="1512">
        <v>650</v>
      </c>
      <c r="K6" s="1606" t="s">
        <v>9</v>
      </c>
      <c r="L6" s="1505"/>
      <c r="M6" s="1600"/>
    </row>
    <row r="7" spans="1:13" ht="15.75" thickBot="1" x14ac:dyDescent="0.25">
      <c r="A7" s="149"/>
      <c r="B7" s="529"/>
      <c r="C7" s="193"/>
      <c r="D7" s="193"/>
      <c r="E7" s="530"/>
      <c r="F7" s="1512"/>
      <c r="G7" s="1512"/>
      <c r="H7" s="1512"/>
      <c r="I7" s="1512"/>
      <c r="J7" s="1453"/>
      <c r="K7" s="1447"/>
      <c r="L7" s="1505"/>
      <c r="M7" s="1600"/>
    </row>
    <row r="8" spans="1:13" ht="15" x14ac:dyDescent="0.2">
      <c r="A8" s="150"/>
      <c r="B8" s="1292" t="s">
        <v>132</v>
      </c>
      <c r="C8" s="1298"/>
      <c r="D8" s="531"/>
      <c r="E8" s="531"/>
      <c r="F8" s="532">
        <f>SUM(F9)</f>
        <v>0</v>
      </c>
      <c r="G8" s="532">
        <f>SUM(G9)</f>
        <v>0</v>
      </c>
      <c r="H8" s="533">
        <f>+H9+H28</f>
        <v>13794</v>
      </c>
      <c r="I8" s="533">
        <f>+I19</f>
        <v>14130</v>
      </c>
      <c r="J8" s="533">
        <f>+J9+J28</f>
        <v>0</v>
      </c>
      <c r="K8" s="1288">
        <f>+H8+I8</f>
        <v>27924</v>
      </c>
      <c r="L8" s="1299">
        <f>L9+L19+L28</f>
        <v>26924</v>
      </c>
      <c r="M8" s="1300">
        <f>+L8</f>
        <v>26924</v>
      </c>
    </row>
    <row r="9" spans="1:13" ht="15.75" x14ac:dyDescent="0.25">
      <c r="A9" s="150"/>
      <c r="B9" s="1293"/>
      <c r="C9" s="1301" t="s">
        <v>2</v>
      </c>
      <c r="D9" s="523"/>
      <c r="E9" s="523"/>
      <c r="F9" s="534">
        <v>0</v>
      </c>
      <c r="G9" s="534">
        <v>0</v>
      </c>
      <c r="H9" s="535">
        <f>+H10+H16</f>
        <v>10794</v>
      </c>
      <c r="I9" s="535">
        <f>+I10+I16</f>
        <v>0</v>
      </c>
      <c r="J9" s="535">
        <f>+J10+J16</f>
        <v>0</v>
      </c>
      <c r="K9" s="1289">
        <f>+K10+K16</f>
        <v>10794</v>
      </c>
      <c r="L9" s="536">
        <f>L10+L16</f>
        <v>9794</v>
      </c>
      <c r="M9" s="537">
        <f>M10+M16</f>
        <v>9794</v>
      </c>
    </row>
    <row r="10" spans="1:13" ht="15.75" x14ac:dyDescent="0.25">
      <c r="A10" s="679"/>
      <c r="B10" s="679"/>
      <c r="C10" s="1302" t="s">
        <v>244</v>
      </c>
      <c r="D10" s="538" t="s">
        <v>330</v>
      </c>
      <c r="E10" s="539"/>
      <c r="F10" s="540"/>
      <c r="G10" s="540"/>
      <c r="H10" s="541">
        <f>SUM(H11:H15)</f>
        <v>7794</v>
      </c>
      <c r="I10" s="541"/>
      <c r="J10" s="541"/>
      <c r="K10" s="1349">
        <f>SUM(H10:J10)</f>
        <v>7794</v>
      </c>
      <c r="L10" s="542">
        <f>L11+L12+L13+L14+L15</f>
        <v>6794</v>
      </c>
      <c r="M10" s="543">
        <f>M11+M12+M13+M14+M15</f>
        <v>6794</v>
      </c>
    </row>
    <row r="11" spans="1:13" ht="15.75" x14ac:dyDescent="0.25">
      <c r="A11" s="150"/>
      <c r="B11" s="98"/>
      <c r="C11" s="1303"/>
      <c r="D11" s="212"/>
      <c r="E11" s="880" t="s">
        <v>326</v>
      </c>
      <c r="F11" s="872"/>
      <c r="G11" s="872"/>
      <c r="H11" s="900">
        <v>1794</v>
      </c>
      <c r="I11" s="901"/>
      <c r="J11" s="901"/>
      <c r="K11" s="1350">
        <v>1794</v>
      </c>
      <c r="L11" s="902">
        <v>1794</v>
      </c>
      <c r="M11" s="903">
        <v>1794</v>
      </c>
    </row>
    <row r="12" spans="1:13" ht="15.75" x14ac:dyDescent="0.25">
      <c r="A12" s="150"/>
      <c r="B12" s="98"/>
      <c r="C12" s="1303"/>
      <c r="D12" s="212"/>
      <c r="E12" s="880" t="s">
        <v>323</v>
      </c>
      <c r="F12" s="872"/>
      <c r="G12" s="872"/>
      <c r="H12" s="900">
        <v>500</v>
      </c>
      <c r="I12" s="901"/>
      <c r="J12" s="901"/>
      <c r="K12" s="1350">
        <v>500</v>
      </c>
      <c r="L12" s="902">
        <v>500</v>
      </c>
      <c r="M12" s="903">
        <v>500</v>
      </c>
    </row>
    <row r="13" spans="1:13" ht="15.75" x14ac:dyDescent="0.25">
      <c r="A13" s="150"/>
      <c r="B13" s="98"/>
      <c r="C13" s="1303"/>
      <c r="D13" s="212"/>
      <c r="E13" s="880" t="s">
        <v>324</v>
      </c>
      <c r="F13" s="872"/>
      <c r="G13" s="872"/>
      <c r="H13" s="900">
        <v>2000</v>
      </c>
      <c r="I13" s="901"/>
      <c r="J13" s="901"/>
      <c r="K13" s="1350">
        <f t="shared" ref="K13:K29" si="0">SUM(F13:J13)</f>
        <v>2000</v>
      </c>
      <c r="L13" s="902">
        <v>1000</v>
      </c>
      <c r="M13" s="903">
        <v>1000</v>
      </c>
    </row>
    <row r="14" spans="1:13" ht="15.75" x14ac:dyDescent="0.25">
      <c r="A14" s="150"/>
      <c r="B14" s="98"/>
      <c r="C14" s="1303"/>
      <c r="D14" s="212"/>
      <c r="E14" s="880" t="s">
        <v>429</v>
      </c>
      <c r="F14" s="872"/>
      <c r="G14" s="872"/>
      <c r="H14" s="900">
        <v>1500</v>
      </c>
      <c r="I14" s="901"/>
      <c r="J14" s="901"/>
      <c r="K14" s="1350">
        <v>1500</v>
      </c>
      <c r="L14" s="902">
        <v>1500</v>
      </c>
      <c r="M14" s="903">
        <v>1500</v>
      </c>
    </row>
    <row r="15" spans="1:13" ht="15.75" x14ac:dyDescent="0.25">
      <c r="A15" s="150"/>
      <c r="B15" s="98"/>
      <c r="C15" s="1303"/>
      <c r="D15" s="212"/>
      <c r="E15" s="880" t="s">
        <v>325</v>
      </c>
      <c r="F15" s="872"/>
      <c r="G15" s="872"/>
      <c r="H15" s="900">
        <v>2000</v>
      </c>
      <c r="I15" s="901"/>
      <c r="J15" s="901"/>
      <c r="K15" s="1350">
        <v>2000</v>
      </c>
      <c r="L15" s="902">
        <f>+K15</f>
        <v>2000</v>
      </c>
      <c r="M15" s="903">
        <f>+K15</f>
        <v>2000</v>
      </c>
    </row>
    <row r="16" spans="1:13" ht="15.75" x14ac:dyDescent="0.25">
      <c r="A16" s="679"/>
      <c r="B16" s="679"/>
      <c r="C16" s="1302" t="s">
        <v>327</v>
      </c>
      <c r="D16" s="538" t="s">
        <v>3</v>
      </c>
      <c r="E16" s="904"/>
      <c r="F16" s="870">
        <f>F23</f>
        <v>0</v>
      </c>
      <c r="G16" s="870">
        <f>SUM(G18)</f>
        <v>0</v>
      </c>
      <c r="H16" s="905">
        <f>SUM(H17:H18)</f>
        <v>3000</v>
      </c>
      <c r="I16" s="905">
        <f>SUM(I18)</f>
        <v>0</v>
      </c>
      <c r="J16" s="905">
        <f>SUM(J18)</f>
        <v>0</v>
      </c>
      <c r="K16" s="1290">
        <f t="shared" si="0"/>
        <v>3000</v>
      </c>
      <c r="L16" s="906">
        <f>L17+L18</f>
        <v>3000</v>
      </c>
      <c r="M16" s="907">
        <f>M17+M18</f>
        <v>3000</v>
      </c>
    </row>
    <row r="17" spans="1:16" ht="15.75" x14ac:dyDescent="0.25">
      <c r="A17" s="679"/>
      <c r="B17" s="1294"/>
      <c r="C17" s="1304"/>
      <c r="D17" s="920"/>
      <c r="E17" s="923" t="s">
        <v>437</v>
      </c>
      <c r="F17" s="921"/>
      <c r="G17" s="921"/>
      <c r="H17" s="924">
        <v>2000</v>
      </c>
      <c r="I17" s="922"/>
      <c r="J17" s="922"/>
      <c r="K17" s="1351">
        <v>2000</v>
      </c>
      <c r="L17" s="925">
        <v>2000</v>
      </c>
      <c r="M17" s="926">
        <v>2000</v>
      </c>
    </row>
    <row r="18" spans="1:16" ht="15.75" x14ac:dyDescent="0.25">
      <c r="A18" s="150"/>
      <c r="B18" s="150"/>
      <c r="C18" s="1303"/>
      <c r="D18" s="212"/>
      <c r="E18" s="871" t="s">
        <v>328</v>
      </c>
      <c r="F18" s="872"/>
      <c r="G18" s="872"/>
      <c r="H18" s="900">
        <v>1000</v>
      </c>
      <c r="I18" s="901"/>
      <c r="J18" s="901"/>
      <c r="K18" s="1350">
        <f t="shared" si="0"/>
        <v>1000</v>
      </c>
      <c r="L18" s="902">
        <v>1000</v>
      </c>
      <c r="M18" s="903">
        <v>1000</v>
      </c>
    </row>
    <row r="19" spans="1:16" ht="15.75" x14ac:dyDescent="0.25">
      <c r="A19" s="150"/>
      <c r="B19" s="1295"/>
      <c r="C19" s="1305"/>
      <c r="D19" s="547"/>
      <c r="E19" s="908" t="s">
        <v>329</v>
      </c>
      <c r="F19" s="909"/>
      <c r="G19" s="909"/>
      <c r="H19" s="910"/>
      <c r="I19" s="910">
        <f>SUM(I20:I27)</f>
        <v>14130</v>
      </c>
      <c r="J19" s="910"/>
      <c r="K19" s="1291">
        <f t="shared" si="0"/>
        <v>14130</v>
      </c>
      <c r="L19" s="911">
        <f>+K19</f>
        <v>14130</v>
      </c>
      <c r="M19" s="912">
        <f>+K19</f>
        <v>14130</v>
      </c>
      <c r="P19" s="989"/>
    </row>
    <row r="20" spans="1:16" ht="15.75" x14ac:dyDescent="0.25">
      <c r="A20" s="150"/>
      <c r="B20" s="150"/>
      <c r="C20" s="1303"/>
      <c r="D20" s="212"/>
      <c r="E20" s="871" t="s">
        <v>430</v>
      </c>
      <c r="F20" s="872"/>
      <c r="G20" s="872"/>
      <c r="H20" s="900"/>
      <c r="I20" s="1061">
        <v>8800</v>
      </c>
      <c r="J20" s="1061"/>
      <c r="K20" s="1353">
        <f t="shared" si="0"/>
        <v>8800</v>
      </c>
      <c r="L20" s="902">
        <v>8800</v>
      </c>
      <c r="M20" s="903">
        <v>8800</v>
      </c>
    </row>
    <row r="21" spans="1:16" ht="15.75" x14ac:dyDescent="0.25">
      <c r="A21" s="150"/>
      <c r="B21" s="150"/>
      <c r="C21" s="1303"/>
      <c r="D21" s="212"/>
      <c r="E21" s="871" t="s">
        <v>431</v>
      </c>
      <c r="F21" s="872"/>
      <c r="G21" s="872"/>
      <c r="H21" s="900"/>
      <c r="I21" s="901">
        <f>4700-1400</f>
        <v>3300</v>
      </c>
      <c r="J21" s="901"/>
      <c r="K21" s="1350">
        <f t="shared" si="0"/>
        <v>3300</v>
      </c>
      <c r="L21" s="902">
        <v>3300</v>
      </c>
      <c r="M21" s="903">
        <v>3300</v>
      </c>
    </row>
    <row r="22" spans="1:16" ht="15.75" x14ac:dyDescent="0.25">
      <c r="A22" s="150"/>
      <c r="B22" s="150"/>
      <c r="C22" s="1303"/>
      <c r="D22" s="212"/>
      <c r="E22" s="871" t="s">
        <v>432</v>
      </c>
      <c r="F22" s="872"/>
      <c r="G22" s="872"/>
      <c r="H22" s="900"/>
      <c r="I22" s="901">
        <v>200</v>
      </c>
      <c r="J22" s="901"/>
      <c r="K22" s="1350">
        <f t="shared" si="0"/>
        <v>200</v>
      </c>
      <c r="L22" s="902">
        <v>200</v>
      </c>
      <c r="M22" s="903">
        <v>200</v>
      </c>
    </row>
    <row r="23" spans="1:16" ht="15.75" x14ac:dyDescent="0.25">
      <c r="A23" s="150"/>
      <c r="B23" s="150"/>
      <c r="C23" s="1303"/>
      <c r="D23" s="212"/>
      <c r="E23" s="871" t="s">
        <v>433</v>
      </c>
      <c r="F23" s="872"/>
      <c r="G23" s="872"/>
      <c r="H23" s="900"/>
      <c r="I23" s="901">
        <v>600</v>
      </c>
      <c r="J23" s="901"/>
      <c r="K23" s="1350">
        <f t="shared" si="0"/>
        <v>600</v>
      </c>
      <c r="L23" s="902">
        <v>600</v>
      </c>
      <c r="M23" s="903">
        <v>600</v>
      </c>
    </row>
    <row r="24" spans="1:16" ht="15.75" x14ac:dyDescent="0.25">
      <c r="A24" s="150"/>
      <c r="B24" s="150"/>
      <c r="C24" s="1303"/>
      <c r="D24" s="212"/>
      <c r="E24" s="871" t="s">
        <v>434</v>
      </c>
      <c r="F24" s="872"/>
      <c r="G24" s="872"/>
      <c r="H24" s="900"/>
      <c r="I24" s="901">
        <v>200</v>
      </c>
      <c r="J24" s="901"/>
      <c r="K24" s="1350">
        <f t="shared" si="0"/>
        <v>200</v>
      </c>
      <c r="L24" s="902">
        <v>200</v>
      </c>
      <c r="M24" s="903">
        <v>200</v>
      </c>
    </row>
    <row r="25" spans="1:16" ht="15.75" x14ac:dyDescent="0.25">
      <c r="A25" s="150"/>
      <c r="B25" s="150"/>
      <c r="C25" s="1303"/>
      <c r="D25" s="212"/>
      <c r="E25" s="871" t="s">
        <v>401</v>
      </c>
      <c r="F25" s="872"/>
      <c r="G25" s="872"/>
      <c r="H25" s="900"/>
      <c r="I25" s="901">
        <v>800</v>
      </c>
      <c r="J25" s="901"/>
      <c r="K25" s="1350">
        <v>800</v>
      </c>
      <c r="L25" s="902">
        <v>800</v>
      </c>
      <c r="M25" s="903">
        <v>800</v>
      </c>
    </row>
    <row r="26" spans="1:16" ht="15.75" x14ac:dyDescent="0.25">
      <c r="A26" s="150"/>
      <c r="B26" s="150"/>
      <c r="C26" s="1303"/>
      <c r="D26" s="212"/>
      <c r="E26" s="871" t="s">
        <v>435</v>
      </c>
      <c r="F26" s="872"/>
      <c r="G26" s="872"/>
      <c r="H26" s="900"/>
      <c r="I26" s="901">
        <v>30</v>
      </c>
      <c r="J26" s="901"/>
      <c r="K26" s="1350">
        <v>30</v>
      </c>
      <c r="L26" s="902">
        <v>30</v>
      </c>
      <c r="M26" s="903">
        <v>30</v>
      </c>
    </row>
    <row r="27" spans="1:16" ht="15.75" x14ac:dyDescent="0.25">
      <c r="A27" s="150"/>
      <c r="B27" s="150"/>
      <c r="C27" s="1303"/>
      <c r="D27" s="212"/>
      <c r="E27" s="871" t="s">
        <v>436</v>
      </c>
      <c r="F27" s="872"/>
      <c r="G27" s="872"/>
      <c r="H27" s="900"/>
      <c r="I27" s="901">
        <v>200</v>
      </c>
      <c r="J27" s="901"/>
      <c r="K27" s="1350">
        <f t="shared" si="0"/>
        <v>200</v>
      </c>
      <c r="L27" s="902">
        <v>500</v>
      </c>
      <c r="M27" s="903">
        <v>500</v>
      </c>
    </row>
    <row r="28" spans="1:16" ht="15.75" x14ac:dyDescent="0.25">
      <c r="A28" s="150"/>
      <c r="B28" s="1296"/>
      <c r="C28" s="1306"/>
      <c r="D28" s="548"/>
      <c r="E28" s="908" t="s">
        <v>346</v>
      </c>
      <c r="F28" s="909"/>
      <c r="G28" s="909"/>
      <c r="H28" s="913">
        <v>3000</v>
      </c>
      <c r="I28" s="910"/>
      <c r="J28" s="910"/>
      <c r="K28" s="1291">
        <v>3000</v>
      </c>
      <c r="L28" s="911">
        <v>3000</v>
      </c>
      <c r="M28" s="912">
        <v>3000</v>
      </c>
    </row>
    <row r="29" spans="1:16" ht="16.5" thickBot="1" x14ac:dyDescent="0.3">
      <c r="A29" s="150"/>
      <c r="B29" s="1297"/>
      <c r="C29" s="1307"/>
      <c r="D29" s="464"/>
      <c r="E29" s="914" t="s">
        <v>347</v>
      </c>
      <c r="F29" s="915"/>
      <c r="G29" s="915"/>
      <c r="H29" s="916">
        <v>3000</v>
      </c>
      <c r="I29" s="917"/>
      <c r="J29" s="917"/>
      <c r="K29" s="1352">
        <f t="shared" si="0"/>
        <v>3000</v>
      </c>
      <c r="L29" s="918">
        <v>3000</v>
      </c>
      <c r="M29" s="919">
        <v>3000</v>
      </c>
    </row>
  </sheetData>
  <mergeCells count="12">
    <mergeCell ref="A1:M1"/>
    <mergeCell ref="L3:L7"/>
    <mergeCell ref="A3:K3"/>
    <mergeCell ref="M3:M7"/>
    <mergeCell ref="B4:K4"/>
    <mergeCell ref="E5:K5"/>
    <mergeCell ref="F6:F7"/>
    <mergeCell ref="G6:G7"/>
    <mergeCell ref="H6:H7"/>
    <mergeCell ref="I6:I7"/>
    <mergeCell ref="J6:J7"/>
    <mergeCell ref="K6:K7"/>
  </mergeCells>
  <phoneticPr fontId="3" type="noConversion"/>
  <printOptions horizontalCentered="1"/>
  <pageMargins left="0.19685039370078741" right="0.19685039370078741" top="0.74803149606299213" bottom="0.82677165354330717" header="0.51181102362204722" footer="0.51181102362204722"/>
  <pageSetup paperSize="9" orientation="landscape" r:id="rId1"/>
  <headerFooter alignWithMargins="0">
    <oddFooter>&amp;LNávrh Rozpočtu&amp;CP12&amp;Rv11022015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zoomScaleNormal="100" workbookViewId="0">
      <selection activeCell="M22" sqref="M22"/>
    </sheetView>
  </sheetViews>
  <sheetFormatPr defaultRowHeight="12.75" x14ac:dyDescent="0.2"/>
  <cols>
    <col min="1" max="1" width="3.85546875" style="1" customWidth="1"/>
    <col min="2" max="2" width="3.42578125" style="90" customWidth="1"/>
    <col min="3" max="3" width="7.28515625" style="16" customWidth="1"/>
    <col min="4" max="4" width="42.85546875" style="16" customWidth="1"/>
    <col min="5" max="5" width="17.42578125" style="16" customWidth="1"/>
    <col min="6" max="6" width="0.140625" style="16" customWidth="1"/>
    <col min="7" max="7" width="15.85546875" style="16" customWidth="1"/>
    <col min="8" max="8" width="12.7109375" style="16" customWidth="1"/>
    <col min="9" max="9" width="19" style="396" customWidth="1"/>
    <col min="10" max="11" width="12.7109375" style="16" customWidth="1"/>
    <col min="12" max="12" width="9.140625" style="16"/>
    <col min="13" max="13" width="12.85546875" style="16" bestFit="1" customWidth="1"/>
    <col min="14" max="14" width="11.85546875" style="16" bestFit="1" customWidth="1"/>
    <col min="15" max="16384" width="9.140625" style="16"/>
  </cols>
  <sheetData>
    <row r="1" spans="1:14" ht="30" customHeight="1" x14ac:dyDescent="0.2">
      <c r="A1" s="1607" t="s">
        <v>385</v>
      </c>
      <c r="B1" s="1608"/>
      <c r="C1" s="1608"/>
      <c r="D1" s="1608"/>
      <c r="E1" s="1608"/>
      <c r="F1" s="1608"/>
      <c r="G1" s="1608"/>
      <c r="H1" s="1608"/>
      <c r="I1" s="1608"/>
      <c r="J1" s="1608"/>
      <c r="K1" s="1608"/>
    </row>
    <row r="2" spans="1:14" ht="30" customHeight="1" thickBot="1" x14ac:dyDescent="0.25">
      <c r="A2" s="171"/>
      <c r="B2" s="171"/>
      <c r="C2" s="171"/>
      <c r="D2" s="171"/>
      <c r="E2" s="171"/>
      <c r="F2" s="171"/>
      <c r="G2" s="171"/>
      <c r="H2" s="171"/>
      <c r="I2" s="171"/>
      <c r="K2" s="19"/>
    </row>
    <row r="3" spans="1:14" ht="21.75" customHeight="1" x14ac:dyDescent="0.25">
      <c r="A3" s="1611" t="s">
        <v>331</v>
      </c>
      <c r="B3" s="1612"/>
      <c r="C3" s="1612"/>
      <c r="D3" s="1612"/>
      <c r="E3" s="1612"/>
      <c r="F3" s="1612"/>
      <c r="G3" s="1612"/>
      <c r="H3" s="1612"/>
      <c r="I3" s="1613"/>
      <c r="J3" s="1609" t="s">
        <v>396</v>
      </c>
      <c r="K3" s="1504" t="s">
        <v>397</v>
      </c>
    </row>
    <row r="4" spans="1:14" ht="18.75" customHeight="1" x14ac:dyDescent="0.25">
      <c r="A4" s="113"/>
      <c r="B4" s="551"/>
      <c r="C4" s="552"/>
      <c r="D4" s="553"/>
      <c r="E4" s="1614" t="s">
        <v>151</v>
      </c>
      <c r="F4" s="1615"/>
      <c r="G4" s="1615"/>
      <c r="H4" s="1615"/>
      <c r="I4" s="554"/>
      <c r="J4" s="1610"/>
      <c r="K4" s="1527"/>
    </row>
    <row r="5" spans="1:14" ht="15.75" thickBot="1" x14ac:dyDescent="0.25">
      <c r="A5" s="112"/>
      <c r="B5" s="555" t="s">
        <v>95</v>
      </c>
      <c r="C5" s="556" t="s">
        <v>17</v>
      </c>
      <c r="D5" s="557"/>
      <c r="E5" s="558" t="s">
        <v>18</v>
      </c>
      <c r="F5" s="559"/>
      <c r="G5" s="559"/>
      <c r="H5" s="559"/>
      <c r="I5" s="560"/>
      <c r="J5" s="1610"/>
      <c r="K5" s="1527"/>
    </row>
    <row r="6" spans="1:14" ht="15" x14ac:dyDescent="0.2">
      <c r="A6" s="113"/>
      <c r="B6" s="561" t="s">
        <v>96</v>
      </c>
      <c r="C6" s="562" t="s">
        <v>94</v>
      </c>
      <c r="D6" s="563" t="s">
        <v>11</v>
      </c>
      <c r="E6" s="1618">
        <v>711</v>
      </c>
      <c r="F6" s="1616">
        <v>713</v>
      </c>
      <c r="G6" s="1616">
        <v>716</v>
      </c>
      <c r="H6" s="1616">
        <v>717</v>
      </c>
      <c r="I6" s="564" t="s">
        <v>380</v>
      </c>
      <c r="J6" s="1610"/>
      <c r="K6" s="1527"/>
    </row>
    <row r="7" spans="1:14" ht="3.75" customHeight="1" thickBot="1" x14ac:dyDescent="0.25">
      <c r="A7" s="114"/>
      <c r="B7" s="561"/>
      <c r="C7" s="562"/>
      <c r="D7" s="565"/>
      <c r="E7" s="1619"/>
      <c r="F7" s="1617"/>
      <c r="G7" s="1617"/>
      <c r="H7" s="1617"/>
      <c r="I7" s="566"/>
      <c r="J7" s="1610"/>
      <c r="K7" s="1527"/>
    </row>
    <row r="8" spans="1:14" ht="28.5" customHeight="1" thickTop="1" x14ac:dyDescent="0.2">
      <c r="A8" s="115"/>
      <c r="B8" s="567"/>
      <c r="C8" s="568"/>
      <c r="D8" s="569" t="s">
        <v>152</v>
      </c>
      <c r="E8" s="735">
        <f>SUM(E9+E17)</f>
        <v>652408</v>
      </c>
      <c r="F8" s="570">
        <f>SUM(F9+F17)</f>
        <v>0</v>
      </c>
      <c r="G8" s="570">
        <f>SUM(G9+G17)</f>
        <v>178000</v>
      </c>
      <c r="H8" s="570">
        <f>SUM(H9+H17)+H10</f>
        <v>98517</v>
      </c>
      <c r="I8" s="743">
        <f>SUM(I9+I17)+I10</f>
        <v>928925</v>
      </c>
      <c r="J8" s="571">
        <f>SUM(J9+J17)</f>
        <v>0</v>
      </c>
      <c r="K8" s="571">
        <f>SUM(K9+K17)</f>
        <v>0</v>
      </c>
      <c r="N8" s="790"/>
    </row>
    <row r="9" spans="1:14" ht="15.75" x14ac:dyDescent="0.25">
      <c r="A9" s="99">
        <v>1</v>
      </c>
      <c r="B9" s="572" t="s">
        <v>154</v>
      </c>
      <c r="C9" s="573"/>
      <c r="D9" s="574"/>
      <c r="E9" s="736">
        <f>E12</f>
        <v>652408</v>
      </c>
      <c r="F9" s="575">
        <f t="shared" ref="F9:K9" si="0">F12</f>
        <v>0</v>
      </c>
      <c r="G9" s="575">
        <f t="shared" si="0"/>
        <v>0</v>
      </c>
      <c r="H9" s="575">
        <f t="shared" si="0"/>
        <v>0</v>
      </c>
      <c r="I9" s="744">
        <f t="shared" si="0"/>
        <v>652408</v>
      </c>
      <c r="J9" s="576">
        <f t="shared" si="0"/>
        <v>0</v>
      </c>
      <c r="K9" s="576">
        <f t="shared" si="0"/>
        <v>0</v>
      </c>
    </row>
    <row r="10" spans="1:14" ht="15.75" x14ac:dyDescent="0.25">
      <c r="A10" s="99">
        <v>2</v>
      </c>
      <c r="B10" s="577">
        <v>1</v>
      </c>
      <c r="C10" s="577" t="s">
        <v>100</v>
      </c>
      <c r="D10" s="578"/>
      <c r="E10" s="737"/>
      <c r="F10" s="579">
        <f t="shared" ref="F10:K10" si="1">F11</f>
        <v>0</v>
      </c>
      <c r="G10" s="579">
        <f t="shared" si="1"/>
        <v>0</v>
      </c>
      <c r="H10" s="579">
        <f t="shared" si="1"/>
        <v>98517</v>
      </c>
      <c r="I10" s="745">
        <f>SUM(E10+F10+H10)</f>
        <v>98517</v>
      </c>
      <c r="J10" s="580">
        <v>0</v>
      </c>
      <c r="K10" s="581">
        <f t="shared" si="1"/>
        <v>0</v>
      </c>
      <c r="M10" s="751"/>
    </row>
    <row r="11" spans="1:14" ht="15.75" x14ac:dyDescent="0.25">
      <c r="A11" s="99">
        <v>3</v>
      </c>
      <c r="B11" s="525">
        <v>2</v>
      </c>
      <c r="C11" s="582" t="s">
        <v>299</v>
      </c>
      <c r="D11" s="583" t="s">
        <v>128</v>
      </c>
      <c r="E11" s="738"/>
      <c r="F11" s="541">
        <f>F12+F13</f>
        <v>0</v>
      </c>
      <c r="G11" s="541">
        <f>G12+G13</f>
        <v>0</v>
      </c>
      <c r="H11" s="584">
        <v>98517</v>
      </c>
      <c r="I11" s="746">
        <f>SUM(E11+F11+H11)</f>
        <v>98517</v>
      </c>
      <c r="J11" s="585">
        <v>0</v>
      </c>
      <c r="K11" s="585">
        <f>K12+K13</f>
        <v>0</v>
      </c>
    </row>
    <row r="12" spans="1:14" ht="15.75" x14ac:dyDescent="0.25">
      <c r="A12" s="101">
        <v>4</v>
      </c>
      <c r="B12" s="586">
        <v>3</v>
      </c>
      <c r="C12" s="586"/>
      <c r="D12" s="587" t="s">
        <v>381</v>
      </c>
      <c r="E12" s="739">
        <f>SUM(E13:E16)</f>
        <v>652408</v>
      </c>
      <c r="F12" s="588">
        <f t="shared" ref="F12:K12" si="2">SUM(F13:F16)</f>
        <v>0</v>
      </c>
      <c r="G12" s="588">
        <f t="shared" si="2"/>
        <v>0</v>
      </c>
      <c r="H12" s="588">
        <f t="shared" si="2"/>
        <v>0</v>
      </c>
      <c r="I12" s="747">
        <f>SUM(E12:H12)</f>
        <v>652408</v>
      </c>
      <c r="J12" s="589">
        <f t="shared" si="2"/>
        <v>0</v>
      </c>
      <c r="K12" s="589">
        <f t="shared" si="2"/>
        <v>0</v>
      </c>
    </row>
    <row r="13" spans="1:14" ht="15.75" x14ac:dyDescent="0.25">
      <c r="A13" s="99">
        <v>5</v>
      </c>
      <c r="B13" s="525"/>
      <c r="C13" s="590" t="s">
        <v>332</v>
      </c>
      <c r="D13" s="591" t="s">
        <v>333</v>
      </c>
      <c r="E13" s="740">
        <v>627687</v>
      </c>
      <c r="F13" s="448"/>
      <c r="G13" s="544"/>
      <c r="H13" s="448"/>
      <c r="I13" s="1394">
        <v>627687</v>
      </c>
      <c r="J13" s="592">
        <v>0</v>
      </c>
      <c r="K13" s="593"/>
    </row>
    <row r="14" spans="1:14" ht="15.75" x14ac:dyDescent="0.25">
      <c r="A14" s="99"/>
      <c r="B14" s="525"/>
      <c r="C14" s="590"/>
      <c r="D14" s="591" t="s">
        <v>415</v>
      </c>
      <c r="E14" s="740">
        <v>1</v>
      </c>
      <c r="F14" s="448"/>
      <c r="G14" s="544"/>
      <c r="H14" s="448"/>
      <c r="I14" s="1394">
        <v>1</v>
      </c>
      <c r="J14" s="592"/>
      <c r="K14" s="593"/>
    </row>
    <row r="15" spans="1:14" ht="15.75" x14ac:dyDescent="0.25">
      <c r="A15" s="99">
        <v>6</v>
      </c>
      <c r="B15" s="525"/>
      <c r="C15" s="590"/>
      <c r="D15" s="591" t="s">
        <v>398</v>
      </c>
      <c r="E15" s="740">
        <v>9050</v>
      </c>
      <c r="F15" s="448"/>
      <c r="G15" s="544"/>
      <c r="H15" s="448"/>
      <c r="I15" s="1394">
        <f>SUM(E15:H15)</f>
        <v>9050</v>
      </c>
      <c r="J15" s="592"/>
      <c r="K15" s="593"/>
    </row>
    <row r="16" spans="1:14" ht="15.75" x14ac:dyDescent="0.25">
      <c r="A16" s="99">
        <v>7</v>
      </c>
      <c r="B16" s="525"/>
      <c r="C16" s="590"/>
      <c r="D16" s="591" t="s">
        <v>398</v>
      </c>
      <c r="E16" s="740">
        <v>15670</v>
      </c>
      <c r="F16" s="448"/>
      <c r="G16" s="544"/>
      <c r="H16" s="448"/>
      <c r="I16" s="1394">
        <f>SUM(E16:H16)</f>
        <v>15670</v>
      </c>
      <c r="J16" s="592"/>
      <c r="K16" s="593"/>
    </row>
    <row r="17" spans="1:11" ht="15.75" x14ac:dyDescent="0.25">
      <c r="A17" s="99">
        <v>8</v>
      </c>
      <c r="B17" s="586">
        <v>4</v>
      </c>
      <c r="C17" s="586"/>
      <c r="D17" s="587" t="s">
        <v>348</v>
      </c>
      <c r="E17" s="741">
        <f>SUM(E18:E32)</f>
        <v>0</v>
      </c>
      <c r="F17" s="741">
        <f>SUM(F18:F32)</f>
        <v>0</v>
      </c>
      <c r="G17" s="741">
        <f>SUM(G18:G32)</f>
        <v>178000</v>
      </c>
      <c r="H17" s="594">
        <f>SUM(H18:H32)</f>
        <v>0</v>
      </c>
      <c r="I17" s="1395">
        <f>SUM(E17:H17)</f>
        <v>178000</v>
      </c>
      <c r="J17" s="595"/>
      <c r="K17" s="595"/>
    </row>
    <row r="18" spans="1:11" ht="15" x14ac:dyDescent="0.2">
      <c r="A18" s="101">
        <v>9</v>
      </c>
      <c r="B18" s="525"/>
      <c r="C18" s="590"/>
      <c r="D18" s="591" t="s">
        <v>369</v>
      </c>
      <c r="E18" s="740"/>
      <c r="F18" s="448"/>
      <c r="G18" s="544">
        <v>20000</v>
      </c>
      <c r="H18" s="448"/>
      <c r="I18" s="748"/>
      <c r="J18" s="592"/>
      <c r="K18" s="593"/>
    </row>
    <row r="19" spans="1:11" ht="15" x14ac:dyDescent="0.2">
      <c r="A19" s="99">
        <v>10</v>
      </c>
      <c r="B19" s="525"/>
      <c r="C19" s="590"/>
      <c r="D19" s="591" t="s">
        <v>446</v>
      </c>
      <c r="E19" s="740"/>
      <c r="F19" s="448"/>
      <c r="G19" s="544">
        <v>5000</v>
      </c>
      <c r="H19" s="448"/>
      <c r="I19" s="748"/>
      <c r="J19" s="592"/>
      <c r="K19" s="593"/>
    </row>
    <row r="20" spans="1:11" ht="15" x14ac:dyDescent="0.2">
      <c r="A20" s="99">
        <v>11</v>
      </c>
      <c r="B20" s="525"/>
      <c r="C20" s="590"/>
      <c r="D20" s="591" t="s">
        <v>370</v>
      </c>
      <c r="E20" s="740"/>
      <c r="F20" s="448"/>
      <c r="G20" s="544">
        <v>15000</v>
      </c>
      <c r="H20" s="448"/>
      <c r="I20" s="748"/>
      <c r="J20" s="592"/>
      <c r="K20" s="593"/>
    </row>
    <row r="21" spans="1:11" ht="15" x14ac:dyDescent="0.2">
      <c r="A21" s="99">
        <v>12</v>
      </c>
      <c r="B21" s="525"/>
      <c r="C21" s="590"/>
      <c r="D21" s="591" t="s">
        <v>371</v>
      </c>
      <c r="E21" s="740"/>
      <c r="F21" s="448"/>
      <c r="G21" s="544">
        <v>25000</v>
      </c>
      <c r="H21" s="448"/>
      <c r="I21" s="748"/>
      <c r="J21" s="592"/>
      <c r="K21" s="593"/>
    </row>
    <row r="22" spans="1:11" ht="15" x14ac:dyDescent="0.2">
      <c r="A22" s="99">
        <v>13</v>
      </c>
      <c r="B22" s="525"/>
      <c r="C22" s="590"/>
      <c r="D22" s="591" t="s">
        <v>372</v>
      </c>
      <c r="E22" s="740"/>
      <c r="F22" s="448"/>
      <c r="G22" s="544">
        <v>10000</v>
      </c>
      <c r="H22" s="448"/>
      <c r="I22" s="748"/>
      <c r="J22" s="592"/>
      <c r="K22" s="593"/>
    </row>
    <row r="23" spans="1:11" ht="15" x14ac:dyDescent="0.2">
      <c r="A23" s="101">
        <v>14</v>
      </c>
      <c r="B23" s="525"/>
      <c r="C23" s="590"/>
      <c r="D23" s="591" t="s">
        <v>373</v>
      </c>
      <c r="E23" s="740"/>
      <c r="F23" s="448"/>
      <c r="G23" s="544">
        <v>5000</v>
      </c>
      <c r="H23" s="448"/>
      <c r="I23" s="748"/>
      <c r="J23" s="592"/>
      <c r="K23" s="593"/>
    </row>
    <row r="24" spans="1:11" ht="15" x14ac:dyDescent="0.2">
      <c r="A24" s="99">
        <v>15</v>
      </c>
      <c r="B24" s="525"/>
      <c r="C24" s="590"/>
      <c r="D24" s="591" t="s">
        <v>375</v>
      </c>
      <c r="E24" s="740"/>
      <c r="F24" s="448"/>
      <c r="G24" s="544">
        <v>8000</v>
      </c>
      <c r="H24" s="448"/>
      <c r="I24" s="748"/>
      <c r="J24" s="592"/>
      <c r="K24" s="593"/>
    </row>
    <row r="25" spans="1:11" ht="15" x14ac:dyDescent="0.2">
      <c r="A25" s="99"/>
      <c r="B25" s="525"/>
      <c r="C25" s="590"/>
      <c r="D25" s="591" t="s">
        <v>456</v>
      </c>
      <c r="E25" s="740"/>
      <c r="F25" s="448"/>
      <c r="G25" s="544">
        <v>5000</v>
      </c>
      <c r="H25" s="448"/>
      <c r="I25" s="748"/>
      <c r="J25" s="592"/>
      <c r="K25" s="593"/>
    </row>
    <row r="26" spans="1:11" ht="15" x14ac:dyDescent="0.2">
      <c r="A26" s="99">
        <v>16</v>
      </c>
      <c r="B26" s="525"/>
      <c r="C26" s="590"/>
      <c r="D26" s="591" t="s">
        <v>376</v>
      </c>
      <c r="E26" s="740"/>
      <c r="F26" s="448"/>
      <c r="G26" s="544">
        <v>5000</v>
      </c>
      <c r="H26" s="448"/>
      <c r="I26" s="748"/>
      <c r="J26" s="592"/>
      <c r="K26" s="593"/>
    </row>
    <row r="27" spans="1:11" ht="15" x14ac:dyDescent="0.2">
      <c r="A27" s="99">
        <v>17</v>
      </c>
      <c r="B27" s="525"/>
      <c r="C27" s="590"/>
      <c r="D27" s="591" t="s">
        <v>377</v>
      </c>
      <c r="E27" s="740"/>
      <c r="F27" s="448"/>
      <c r="G27" s="544">
        <v>50000</v>
      </c>
      <c r="H27" s="448"/>
      <c r="I27" s="748"/>
      <c r="J27" s="592"/>
      <c r="K27" s="593"/>
    </row>
    <row r="28" spans="1:11" ht="15" x14ac:dyDescent="0.2">
      <c r="A28" s="99">
        <v>18</v>
      </c>
      <c r="B28" s="525"/>
      <c r="C28" s="590"/>
      <c r="D28" s="591" t="s">
        <v>378</v>
      </c>
      <c r="E28" s="740"/>
      <c r="F28" s="448"/>
      <c r="G28" s="544">
        <v>10000</v>
      </c>
      <c r="H28" s="448"/>
      <c r="I28" s="748"/>
      <c r="J28" s="592"/>
      <c r="K28" s="593"/>
    </row>
    <row r="29" spans="1:11" ht="15" x14ac:dyDescent="0.2">
      <c r="A29" s="99"/>
      <c r="B29" s="525"/>
      <c r="C29" s="590"/>
      <c r="D29" s="591" t="s">
        <v>455</v>
      </c>
      <c r="E29" s="740"/>
      <c r="F29" s="448"/>
      <c r="G29" s="544">
        <v>5000</v>
      </c>
      <c r="H29" s="448"/>
      <c r="I29" s="748"/>
      <c r="J29" s="592"/>
      <c r="K29" s="593"/>
    </row>
    <row r="30" spans="1:11" ht="15" x14ac:dyDescent="0.2">
      <c r="A30" s="101">
        <v>19</v>
      </c>
      <c r="B30" s="525"/>
      <c r="C30" s="590"/>
      <c r="D30" s="591" t="s">
        <v>379</v>
      </c>
      <c r="E30" s="740"/>
      <c r="F30" s="448"/>
      <c r="G30" s="544">
        <v>10000</v>
      </c>
      <c r="H30" s="448"/>
      <c r="I30" s="748"/>
      <c r="J30" s="592"/>
      <c r="K30" s="593"/>
    </row>
    <row r="31" spans="1:11" ht="15" x14ac:dyDescent="0.2">
      <c r="A31" s="99">
        <v>20</v>
      </c>
      <c r="B31" s="525"/>
      <c r="C31" s="590"/>
      <c r="D31" s="591" t="s">
        <v>382</v>
      </c>
      <c r="E31" s="740"/>
      <c r="F31" s="448"/>
      <c r="G31" s="544"/>
      <c r="H31" s="448"/>
      <c r="I31" s="748"/>
      <c r="J31" s="592"/>
      <c r="K31" s="593"/>
    </row>
    <row r="32" spans="1:11" ht="16.5" thickBot="1" x14ac:dyDescent="0.3">
      <c r="A32" s="116">
        <v>21</v>
      </c>
      <c r="B32" s="527"/>
      <c r="C32" s="596"/>
      <c r="D32" s="597" t="s">
        <v>374</v>
      </c>
      <c r="E32" s="742"/>
      <c r="F32" s="598"/>
      <c r="G32" s="599">
        <v>5000</v>
      </c>
      <c r="H32" s="598"/>
      <c r="I32" s="749"/>
      <c r="J32" s="600"/>
      <c r="K32" s="601"/>
    </row>
    <row r="33" spans="1:11" ht="15.75" x14ac:dyDescent="0.25">
      <c r="A33" s="16"/>
      <c r="B33" s="16"/>
      <c r="D33" s="602"/>
      <c r="E33" s="603"/>
      <c r="F33" s="604"/>
      <c r="G33" s="605"/>
      <c r="H33" s="604"/>
      <c r="I33" s="750"/>
      <c r="J33" s="606"/>
      <c r="K33" s="605"/>
    </row>
    <row r="230" ht="16.5" customHeight="1" x14ac:dyDescent="0.2"/>
    <row r="282" ht="11.25" customHeight="1" x14ac:dyDescent="0.2"/>
  </sheetData>
  <mergeCells count="9">
    <mergeCell ref="A1:K1"/>
    <mergeCell ref="J3:J7"/>
    <mergeCell ref="K3:K7"/>
    <mergeCell ref="A3:I3"/>
    <mergeCell ref="E4:H4"/>
    <mergeCell ref="H6:H7"/>
    <mergeCell ref="E6:E7"/>
    <mergeCell ref="G6:G7"/>
    <mergeCell ref="F6:F7"/>
  </mergeCells>
  <phoneticPr fontId="3" type="noConversion"/>
  <printOptions horizontalCentered="1"/>
  <pageMargins left="0.19685039370078741" right="0.15748031496062992" top="0.31496062992125984" bottom="0.27559055118110237" header="0.31496062992125984" footer="0.23622047244094491"/>
  <pageSetup paperSize="9" scale="90" orientation="landscape" r:id="rId1"/>
  <headerFooter alignWithMargins="0">
    <oddFooter>&amp;LNávrh Rozpočtu 2015&amp;Rv11022015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="85" zoomScaleNormal="85" workbookViewId="0">
      <selection activeCell="P22" sqref="P22"/>
    </sheetView>
  </sheetViews>
  <sheetFormatPr defaultRowHeight="12.75" x14ac:dyDescent="0.2"/>
  <cols>
    <col min="1" max="1" width="3.140625" style="16" customWidth="1"/>
    <col min="2" max="2" width="5.140625" style="16" customWidth="1"/>
    <col min="3" max="3" width="4.42578125" style="16" customWidth="1"/>
    <col min="4" max="4" width="4.28515625" style="16" customWidth="1"/>
    <col min="5" max="5" width="9.140625" style="16"/>
    <col min="6" max="6" width="42.85546875" style="16" customWidth="1"/>
    <col min="7" max="7" width="10.42578125" style="16" customWidth="1"/>
    <col min="8" max="8" width="11" style="16" customWidth="1"/>
    <col min="9" max="9" width="11.7109375" style="16" customWidth="1"/>
    <col min="10" max="16384" width="9.140625" style="16"/>
  </cols>
  <sheetData>
    <row r="1" spans="1:9" ht="23.25" x14ac:dyDescent="0.2">
      <c r="A1" s="1432" t="s">
        <v>439</v>
      </c>
      <c r="B1" s="1432"/>
      <c r="C1" s="1432"/>
      <c r="D1" s="1432"/>
      <c r="E1" s="1432"/>
      <c r="F1" s="1432"/>
      <c r="G1" s="1432"/>
      <c r="H1" s="1432"/>
      <c r="I1" s="1432"/>
    </row>
    <row r="2" spans="1:9" ht="15.75" thickBot="1" x14ac:dyDescent="0.25">
      <c r="A2" s="607"/>
      <c r="B2" s="607"/>
      <c r="C2" s="607"/>
      <c r="D2" s="607"/>
      <c r="E2" s="607"/>
      <c r="F2" s="607"/>
      <c r="G2" s="607"/>
    </row>
    <row r="3" spans="1:9" ht="15.75" x14ac:dyDescent="0.25">
      <c r="A3" s="1419" t="s">
        <v>157</v>
      </c>
      <c r="B3" s="1429"/>
      <c r="C3" s="1429"/>
      <c r="D3" s="1429"/>
      <c r="E3" s="1429"/>
      <c r="F3" s="1620"/>
      <c r="G3" s="608"/>
      <c r="H3" s="609"/>
      <c r="I3" s="609"/>
    </row>
    <row r="4" spans="1:9" ht="15.75" x14ac:dyDescent="0.25">
      <c r="A4" s="1430"/>
      <c r="B4" s="1431"/>
      <c r="C4" s="1431"/>
      <c r="D4" s="1431"/>
      <c r="E4" s="1431"/>
      <c r="F4" s="1621"/>
      <c r="G4" s="610" t="s">
        <v>21</v>
      </c>
      <c r="H4" s="611" t="s">
        <v>21</v>
      </c>
      <c r="I4" s="611" t="s">
        <v>21</v>
      </c>
    </row>
    <row r="5" spans="1:9" ht="15.75" x14ac:dyDescent="0.25">
      <c r="A5" s="173"/>
      <c r="B5" s="230" t="s">
        <v>22</v>
      </c>
      <c r="C5" s="230" t="s">
        <v>23</v>
      </c>
      <c r="D5" s="230" t="s">
        <v>24</v>
      </c>
      <c r="E5" s="612"/>
      <c r="F5" s="613"/>
      <c r="G5" s="614" t="s">
        <v>183</v>
      </c>
      <c r="H5" s="615" t="s">
        <v>184</v>
      </c>
      <c r="I5" s="615" t="s">
        <v>438</v>
      </c>
    </row>
    <row r="6" spans="1:9" ht="16.5" thickBot="1" x14ac:dyDescent="0.3">
      <c r="A6" s="173"/>
      <c r="B6" s="230"/>
      <c r="C6" s="512"/>
      <c r="D6" s="230" t="s">
        <v>25</v>
      </c>
      <c r="E6" s="612"/>
      <c r="F6" s="613"/>
      <c r="G6" s="614"/>
      <c r="H6" s="615"/>
      <c r="I6" s="615"/>
    </row>
    <row r="7" spans="1:9" ht="15.75" x14ac:dyDescent="0.25">
      <c r="A7" s="686">
        <v>1</v>
      </c>
      <c r="B7" s="687" t="s">
        <v>159</v>
      </c>
      <c r="C7" s="688"/>
      <c r="D7" s="689"/>
      <c r="E7" s="690" t="s">
        <v>158</v>
      </c>
      <c r="F7" s="691"/>
      <c r="G7" s="692"/>
      <c r="H7" s="683"/>
      <c r="I7" s="693"/>
    </row>
    <row r="8" spans="1:9" s="137" customFormat="1" ht="15.75" x14ac:dyDescent="0.25">
      <c r="A8" s="616">
        <v>2</v>
      </c>
      <c r="B8" s="617"/>
      <c r="C8" s="618"/>
      <c r="D8" s="210"/>
      <c r="E8" s="619" t="s">
        <v>334</v>
      </c>
      <c r="F8" s="620"/>
      <c r="G8" s="1396">
        <v>12000</v>
      </c>
      <c r="H8" s="684">
        <v>12000</v>
      </c>
      <c r="I8" s="621">
        <v>12000</v>
      </c>
    </row>
    <row r="9" spans="1:9" ht="15.75" x14ac:dyDescent="0.25">
      <c r="A9" s="622">
        <v>3</v>
      </c>
      <c r="B9" s="623"/>
      <c r="C9" s="624"/>
      <c r="D9" s="625"/>
      <c r="E9" s="626" t="s">
        <v>399</v>
      </c>
      <c r="F9" s="627"/>
      <c r="G9" s="1396">
        <v>19100</v>
      </c>
      <c r="H9" s="684">
        <v>19100</v>
      </c>
      <c r="I9" s="621">
        <v>19100</v>
      </c>
    </row>
    <row r="10" spans="1:9" ht="15.75" x14ac:dyDescent="0.25">
      <c r="A10" s="1354">
        <v>4</v>
      </c>
      <c r="B10" s="1355"/>
      <c r="C10" s="1356"/>
      <c r="D10" s="1357"/>
      <c r="E10" s="1358" t="s">
        <v>452</v>
      </c>
      <c r="F10" s="1359"/>
      <c r="G10" s="1360">
        <v>25000</v>
      </c>
      <c r="H10" s="1316"/>
      <c r="I10" s="1317"/>
    </row>
    <row r="11" spans="1:9" ht="23.25" customHeight="1" thickBot="1" x14ac:dyDescent="0.3">
      <c r="A11" s="694">
        <v>5</v>
      </c>
      <c r="B11" s="695"/>
      <c r="C11" s="695"/>
      <c r="D11" s="696"/>
      <c r="E11" s="188" t="s">
        <v>160</v>
      </c>
      <c r="F11" s="697"/>
      <c r="G11" s="698">
        <f>SUM(G8:G10)</f>
        <v>56100</v>
      </c>
      <c r="H11" s="685">
        <f>SUM(H8+H9)</f>
        <v>31100</v>
      </c>
      <c r="I11" s="699">
        <f>SUM(I8+I9)</f>
        <v>31100</v>
      </c>
    </row>
  </sheetData>
  <mergeCells count="2">
    <mergeCell ref="A3:F4"/>
    <mergeCell ref="A1:I1"/>
  </mergeCells>
  <phoneticPr fontId="0" type="noConversion"/>
  <printOptions horizontalCentered="1"/>
  <pageMargins left="0.15748031496062992" right="0.35433070866141736" top="0.98425196850393704" bottom="0.98425196850393704" header="0.51181102362204722" footer="0.51181102362204722"/>
  <pageSetup paperSize="9" scale="98" orientation="portrait" verticalDpi="4294967293" r:id="rId1"/>
  <headerFooter alignWithMargins="0">
    <oddFooter>&amp;LNávrh Rozpočtu 2015&amp;CVFO&amp;Rv11022015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zoomScale="85" zoomScaleNormal="85" workbookViewId="0">
      <selection activeCell="O14" sqref="O14"/>
    </sheetView>
  </sheetViews>
  <sheetFormatPr defaultRowHeight="12.75" x14ac:dyDescent="0.2"/>
  <cols>
    <col min="1" max="1" width="3.42578125" style="16" customWidth="1"/>
    <col min="2" max="2" width="5" style="16" customWidth="1"/>
    <col min="3" max="3" width="4.7109375" style="16" customWidth="1"/>
    <col min="4" max="4" width="5.140625" style="16" customWidth="1"/>
    <col min="5" max="5" width="9.140625" style="16"/>
    <col min="6" max="6" width="26.7109375" style="16" customWidth="1"/>
    <col min="7" max="9" width="17.7109375" style="16" customWidth="1"/>
    <col min="10" max="16384" width="9.140625" style="16"/>
  </cols>
  <sheetData>
    <row r="1" spans="1:9" ht="23.25" x14ac:dyDescent="0.35">
      <c r="A1" s="1440" t="s">
        <v>440</v>
      </c>
      <c r="B1" s="1440"/>
      <c r="C1" s="1440"/>
      <c r="D1" s="1440"/>
      <c r="E1" s="1440"/>
      <c r="F1" s="1440"/>
      <c r="G1" s="1440"/>
      <c r="H1" s="1440"/>
      <c r="I1" s="1440"/>
    </row>
    <row r="2" spans="1:9" ht="15.75" thickBot="1" x14ac:dyDescent="0.25">
      <c r="A2" s="186"/>
      <c r="B2" s="186"/>
      <c r="C2" s="186"/>
      <c r="D2" s="186"/>
      <c r="E2" s="186"/>
      <c r="F2" s="186"/>
      <c r="G2" s="186"/>
    </row>
    <row r="3" spans="1:9" ht="15" x14ac:dyDescent="0.25">
      <c r="A3" s="1419" t="s">
        <v>175</v>
      </c>
      <c r="B3" s="1429"/>
      <c r="C3" s="1429"/>
      <c r="D3" s="1429"/>
      <c r="E3" s="1429"/>
      <c r="F3" s="1429"/>
      <c r="G3" s="711"/>
      <c r="H3" s="714"/>
      <c r="I3" s="638"/>
    </row>
    <row r="4" spans="1:9" ht="15.75" thickBot="1" x14ac:dyDescent="0.3">
      <c r="A4" s="1622"/>
      <c r="B4" s="1623"/>
      <c r="C4" s="1623"/>
      <c r="D4" s="1623"/>
      <c r="E4" s="1623"/>
      <c r="F4" s="1623"/>
      <c r="G4" s="712" t="s">
        <v>21</v>
      </c>
      <c r="H4" s="715" t="s">
        <v>21</v>
      </c>
      <c r="I4" s="639" t="s">
        <v>21</v>
      </c>
    </row>
    <row r="5" spans="1:9" ht="13.5" thickTop="1" x14ac:dyDescent="0.2">
      <c r="A5" s="173"/>
      <c r="B5" s="316" t="s">
        <v>22</v>
      </c>
      <c r="C5" s="316" t="s">
        <v>23</v>
      </c>
      <c r="D5" s="316" t="s">
        <v>24</v>
      </c>
      <c r="E5" s="317"/>
      <c r="F5" s="317"/>
      <c r="G5" s="713" t="s">
        <v>183</v>
      </c>
      <c r="H5" s="640" t="s">
        <v>184</v>
      </c>
      <c r="I5" s="641" t="s">
        <v>438</v>
      </c>
    </row>
    <row r="6" spans="1:9" ht="13.5" thickBot="1" x14ac:dyDescent="0.25">
      <c r="A6" s="176"/>
      <c r="B6" s="319"/>
      <c r="C6" s="706"/>
      <c r="D6" s="319" t="s">
        <v>25</v>
      </c>
      <c r="E6" s="321"/>
      <c r="F6" s="321"/>
      <c r="G6" s="717"/>
      <c r="H6" s="716"/>
      <c r="I6" s="718"/>
    </row>
    <row r="7" spans="1:9" ht="37.5" customHeight="1" thickTop="1" x14ac:dyDescent="0.25">
      <c r="A7" s="189">
        <v>1</v>
      </c>
      <c r="B7" s="181"/>
      <c r="C7" s="181"/>
      <c r="D7" s="707"/>
      <c r="E7" s="730" t="s">
        <v>176</v>
      </c>
      <c r="F7" s="731"/>
      <c r="G7" s="1086">
        <f>+'P1'!J8+'P2'!J8+'P3'!K8+'P4'!J8+'P5'!K8+'P6'!K8+'P7'!J8+'P8'!K8+'P9'!J8+'P10'!I37+'P11'!J8+'P12'!K8</f>
        <v>454258</v>
      </c>
      <c r="H7" s="1086">
        <v>450324</v>
      </c>
      <c r="I7" s="1087">
        <v>450324</v>
      </c>
    </row>
    <row r="8" spans="1:9" ht="37.5" customHeight="1" x14ac:dyDescent="0.25">
      <c r="A8" s="628">
        <v>2</v>
      </c>
      <c r="B8" s="675"/>
      <c r="C8" s="708"/>
      <c r="D8" s="709"/>
      <c r="E8" s="732" t="s">
        <v>177</v>
      </c>
      <c r="F8" s="520"/>
      <c r="G8" s="1088">
        <f>+KV!I8</f>
        <v>928925</v>
      </c>
      <c r="H8" s="1088">
        <v>0</v>
      </c>
      <c r="I8" s="1089">
        <v>0</v>
      </c>
    </row>
    <row r="9" spans="1:9" ht="39" customHeight="1" x14ac:dyDescent="0.25">
      <c r="A9" s="629">
        <v>3</v>
      </c>
      <c r="B9" s="710"/>
      <c r="C9" s="709"/>
      <c r="D9" s="710"/>
      <c r="E9" s="732" t="s">
        <v>178</v>
      </c>
      <c r="F9" s="520"/>
      <c r="G9" s="1088">
        <f>'VFO '!G11</f>
        <v>56100</v>
      </c>
      <c r="H9" s="1088">
        <f>'VFO '!H11</f>
        <v>31100</v>
      </c>
      <c r="I9" s="1089">
        <f>'VFO '!I11</f>
        <v>31100</v>
      </c>
    </row>
    <row r="10" spans="1:9" ht="39" customHeight="1" thickBot="1" x14ac:dyDescent="0.3">
      <c r="A10" s="190">
        <v>4</v>
      </c>
      <c r="B10" s="187"/>
      <c r="C10" s="187"/>
      <c r="D10" s="187"/>
      <c r="E10" s="630" t="s">
        <v>181</v>
      </c>
      <c r="F10" s="733"/>
      <c r="G10" s="1090">
        <f>G7+G8+G9</f>
        <v>1439283</v>
      </c>
      <c r="H10" s="1090">
        <f>H7+H8+H9</f>
        <v>481424</v>
      </c>
      <c r="I10" s="1091">
        <f>I7+I8+I9</f>
        <v>481424</v>
      </c>
    </row>
  </sheetData>
  <mergeCells count="2">
    <mergeCell ref="A3:F4"/>
    <mergeCell ref="A1:I1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96" orientation="portrait" r:id="rId1"/>
  <headerFooter alignWithMargins="0">
    <oddFooter>&amp;LNávrh Rozpočtu 2015&amp;CVýdavkySUM&amp;Rv11022015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selection activeCell="K14" sqref="K14"/>
    </sheetView>
  </sheetViews>
  <sheetFormatPr defaultRowHeight="12.75" x14ac:dyDescent="0.2"/>
  <cols>
    <col min="1" max="1" width="5.28515625" style="16" customWidth="1"/>
    <col min="2" max="2" width="4.42578125" style="16" customWidth="1"/>
    <col min="3" max="3" width="4.7109375" style="16" customWidth="1"/>
    <col min="4" max="4" width="4.85546875" style="16" customWidth="1"/>
    <col min="5" max="5" width="55.5703125" style="16" customWidth="1"/>
    <col min="6" max="8" width="12.42578125" style="16" customWidth="1"/>
    <col min="9" max="9" width="5.85546875" style="16" customWidth="1"/>
    <col min="10" max="16384" width="9.140625" style="16"/>
  </cols>
  <sheetData>
    <row r="1" spans="1:9" ht="23.25" x14ac:dyDescent="0.2">
      <c r="A1" s="1412" t="s">
        <v>444</v>
      </c>
      <c r="B1" s="1412"/>
      <c r="C1" s="1412"/>
      <c r="D1" s="1412"/>
      <c r="E1" s="1412"/>
      <c r="F1" s="1412"/>
      <c r="G1" s="1412"/>
      <c r="H1" s="1412"/>
      <c r="I1" s="172"/>
    </row>
    <row r="3" spans="1:9" ht="13.5" thickBot="1" x14ac:dyDescent="0.25"/>
    <row r="4" spans="1:9" x14ac:dyDescent="0.2">
      <c r="A4" s="1419" t="s">
        <v>78</v>
      </c>
      <c r="B4" s="1420"/>
      <c r="C4" s="1420"/>
      <c r="D4" s="1420"/>
      <c r="E4" s="1420"/>
      <c r="F4" s="1423" t="s">
        <v>391</v>
      </c>
      <c r="G4" s="1426" t="s">
        <v>392</v>
      </c>
      <c r="H4" s="1426" t="s">
        <v>416</v>
      </c>
    </row>
    <row r="5" spans="1:9" x14ac:dyDescent="0.2">
      <c r="A5" s="1421"/>
      <c r="B5" s="1422"/>
      <c r="C5" s="1422"/>
      <c r="D5" s="1422"/>
      <c r="E5" s="1422"/>
      <c r="F5" s="1424"/>
      <c r="G5" s="1427"/>
      <c r="H5" s="1427"/>
    </row>
    <row r="6" spans="1:9" x14ac:dyDescent="0.2">
      <c r="A6" s="173"/>
      <c r="B6" s="174" t="s">
        <v>22</v>
      </c>
      <c r="C6" s="174" t="s">
        <v>23</v>
      </c>
      <c r="D6" s="174" t="s">
        <v>24</v>
      </c>
      <c r="E6" s="175"/>
      <c r="F6" s="1424"/>
      <c r="G6" s="1427"/>
      <c r="H6" s="1427"/>
    </row>
    <row r="7" spans="1:9" ht="13.5" thickBot="1" x14ac:dyDescent="0.25">
      <c r="A7" s="176"/>
      <c r="B7" s="177"/>
      <c r="C7" s="178"/>
      <c r="D7" s="177" t="s">
        <v>25</v>
      </c>
      <c r="E7" s="179" t="s">
        <v>26</v>
      </c>
      <c r="F7" s="1425"/>
      <c r="G7" s="1428"/>
      <c r="H7" s="1428"/>
    </row>
    <row r="8" spans="1:9" ht="16.5" thickTop="1" x14ac:dyDescent="0.25">
      <c r="A8" s="28"/>
      <c r="B8" s="1144" t="s">
        <v>46</v>
      </c>
      <c r="C8" s="1145"/>
      <c r="D8" s="1146"/>
      <c r="E8" s="1147" t="s">
        <v>367</v>
      </c>
      <c r="F8" s="1148">
        <f>+F10</f>
        <v>312493</v>
      </c>
      <c r="G8" s="1149">
        <f>G11+G12</f>
        <v>0</v>
      </c>
      <c r="H8" s="1148">
        <f>H11+H12</f>
        <v>0</v>
      </c>
    </row>
    <row r="9" spans="1:9" ht="15.75" x14ac:dyDescent="0.25">
      <c r="A9" s="180"/>
      <c r="B9" s="617"/>
      <c r="C9" s="618"/>
      <c r="D9" s="210"/>
      <c r="E9" s="1150"/>
      <c r="F9" s="1151"/>
      <c r="G9" s="1152"/>
      <c r="H9" s="1151"/>
    </row>
    <row r="10" spans="1:9" ht="15.75" x14ac:dyDescent="0.25">
      <c r="A10" s="180"/>
      <c r="B10" s="618" t="s">
        <v>79</v>
      </c>
      <c r="C10" s="618"/>
      <c r="D10" s="210"/>
      <c r="E10" s="1153" t="s">
        <v>78</v>
      </c>
      <c r="F10" s="1154">
        <f>SUM(F11:F14)</f>
        <v>312493</v>
      </c>
      <c r="G10" s="1155">
        <f>SUM(G11:G14)</f>
        <v>0</v>
      </c>
      <c r="H10" s="1154">
        <f>SUM(H11:H14)</f>
        <v>0</v>
      </c>
    </row>
    <row r="11" spans="1:9" ht="15.75" x14ac:dyDescent="0.25">
      <c r="A11" s="180"/>
      <c r="B11" s="618"/>
      <c r="C11" s="1156" t="s">
        <v>80</v>
      </c>
      <c r="D11" s="1157" t="s">
        <v>38</v>
      </c>
      <c r="E11" s="1158" t="s">
        <v>217</v>
      </c>
      <c r="F11" s="1379">
        <v>10000</v>
      </c>
      <c r="G11" s="1159"/>
      <c r="H11" s="1128"/>
    </row>
    <row r="12" spans="1:9" ht="15.75" x14ac:dyDescent="0.25">
      <c r="A12" s="180"/>
      <c r="B12" s="618"/>
      <c r="C12" s="1160"/>
      <c r="D12" s="1160" t="s">
        <v>40</v>
      </c>
      <c r="E12" s="1161" t="s">
        <v>218</v>
      </c>
      <c r="F12" s="1379">
        <v>98517</v>
      </c>
      <c r="G12" s="1159"/>
      <c r="H12" s="1162"/>
    </row>
    <row r="13" spans="1:9" ht="15.75" x14ac:dyDescent="0.25">
      <c r="A13" s="674"/>
      <c r="B13" s="1163"/>
      <c r="C13" s="1164"/>
      <c r="D13" s="1164" t="s">
        <v>32</v>
      </c>
      <c r="E13" s="1165" t="s">
        <v>366</v>
      </c>
      <c r="F13" s="1380">
        <v>188306</v>
      </c>
      <c r="G13" s="1166"/>
      <c r="H13" s="1162"/>
    </row>
    <row r="14" spans="1:9" ht="15.75" x14ac:dyDescent="0.25">
      <c r="A14" s="674"/>
      <c r="B14" s="1163"/>
      <c r="C14" s="1164"/>
      <c r="D14" s="1164" t="s">
        <v>54</v>
      </c>
      <c r="E14" s="1165" t="s">
        <v>368</v>
      </c>
      <c r="F14" s="1380">
        <v>15670</v>
      </c>
      <c r="G14" s="1166"/>
      <c r="H14" s="1162"/>
    </row>
    <row r="15" spans="1:9" ht="20.25" customHeight="1" thickBot="1" x14ac:dyDescent="0.3">
      <c r="A15" s="674"/>
      <c r="B15" s="1167"/>
      <c r="C15" s="1168"/>
      <c r="D15" s="1169"/>
      <c r="E15" s="1266" t="s">
        <v>81</v>
      </c>
      <c r="F15" s="1170">
        <f>F8</f>
        <v>312493</v>
      </c>
      <c r="G15" s="1171">
        <f>G8</f>
        <v>0</v>
      </c>
      <c r="H15" s="1172">
        <f>H8</f>
        <v>0</v>
      </c>
    </row>
    <row r="16" spans="1:9" x14ac:dyDescent="0.2">
      <c r="A16" s="10"/>
      <c r="B16" s="183"/>
      <c r="C16" s="183"/>
      <c r="D16" s="183"/>
      <c r="E16" s="184"/>
      <c r="F16" s="185"/>
      <c r="G16" s="185"/>
      <c r="H16" s="185"/>
    </row>
    <row r="18" spans="6:6" x14ac:dyDescent="0.2">
      <c r="F18" s="104"/>
    </row>
  </sheetData>
  <mergeCells count="5">
    <mergeCell ref="A4:E5"/>
    <mergeCell ref="A1:H1"/>
    <mergeCell ref="F4:F7"/>
    <mergeCell ref="G4:G7"/>
    <mergeCell ref="H4:H7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91" orientation="portrait" r:id="rId1"/>
  <headerFooter alignWithMargins="0">
    <oddFooter>&amp;LNávrh rozpočtu 2015&amp;CKP&amp;Rv11022015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zoomScaleNormal="100" workbookViewId="0">
      <selection activeCell="H8" sqref="H8"/>
    </sheetView>
  </sheetViews>
  <sheetFormatPr defaultRowHeight="12.75" x14ac:dyDescent="0.2"/>
  <cols>
    <col min="1" max="1" width="4.28515625" style="16" customWidth="1"/>
    <col min="2" max="2" width="37.7109375" style="16" customWidth="1"/>
    <col min="3" max="4" width="16" style="16" customWidth="1"/>
    <col min="5" max="5" width="15.140625" style="16" customWidth="1"/>
    <col min="6" max="16384" width="9.140625" style="16"/>
  </cols>
  <sheetData>
    <row r="1" spans="1:5" s="20" customFormat="1" ht="31.5" customHeight="1" x14ac:dyDescent="0.35">
      <c r="A1" s="1634" t="s">
        <v>441</v>
      </c>
      <c r="B1" s="1635"/>
      <c r="C1" s="1635"/>
      <c r="D1" s="1635"/>
      <c r="E1" s="1636"/>
    </row>
    <row r="2" spans="1:5" ht="13.5" thickBot="1" x14ac:dyDescent="0.25">
      <c r="A2" s="776"/>
      <c r="B2" s="133"/>
      <c r="C2" s="133"/>
      <c r="D2" s="133"/>
      <c r="E2" s="777"/>
    </row>
    <row r="3" spans="1:5" ht="2.25" customHeight="1" x14ac:dyDescent="0.2">
      <c r="A3" s="1624" t="s">
        <v>82</v>
      </c>
      <c r="B3" s="1625"/>
      <c r="C3" s="1628" t="s">
        <v>394</v>
      </c>
      <c r="D3" s="1630" t="s">
        <v>393</v>
      </c>
      <c r="E3" s="1632" t="s">
        <v>423</v>
      </c>
    </row>
    <row r="4" spans="1:5" x14ac:dyDescent="0.2">
      <c r="A4" s="1626"/>
      <c r="B4" s="1627"/>
      <c r="C4" s="1629"/>
      <c r="D4" s="1631"/>
      <c r="E4" s="1633"/>
    </row>
    <row r="5" spans="1:5" x14ac:dyDescent="0.2">
      <c r="A5" s="1626"/>
      <c r="B5" s="1627"/>
      <c r="C5" s="1629"/>
      <c r="D5" s="1631"/>
      <c r="E5" s="1633"/>
    </row>
    <row r="6" spans="1:5" x14ac:dyDescent="0.2">
      <c r="A6" s="1626"/>
      <c r="B6" s="1627"/>
      <c r="C6" s="1629"/>
      <c r="D6" s="1631"/>
      <c r="E6" s="1633"/>
    </row>
    <row r="7" spans="1:5" ht="13.5" thickBot="1" x14ac:dyDescent="0.25">
      <c r="A7" s="1626"/>
      <c r="B7" s="1627"/>
      <c r="C7" s="1629"/>
      <c r="D7" s="1631"/>
      <c r="E7" s="1633"/>
    </row>
    <row r="8" spans="1:5" ht="15.75" x14ac:dyDescent="0.25">
      <c r="A8" s="757">
        <v>1</v>
      </c>
      <c r="B8" s="760" t="s">
        <v>83</v>
      </c>
      <c r="C8" s="772">
        <f>+'BP '!H61</f>
        <v>459820</v>
      </c>
      <c r="D8" s="767">
        <v>440870</v>
      </c>
      <c r="E8" s="782">
        <v>440870</v>
      </c>
    </row>
    <row r="9" spans="1:5" ht="15.75" x14ac:dyDescent="0.25">
      <c r="A9" s="752">
        <v>2</v>
      </c>
      <c r="B9" s="761" t="s">
        <v>85</v>
      </c>
      <c r="C9" s="773">
        <f>+KP!F15</f>
        <v>312493</v>
      </c>
      <c r="D9" s="787">
        <v>0</v>
      </c>
      <c r="E9" s="783">
        <v>0</v>
      </c>
    </row>
    <row r="10" spans="1:5" ht="15.75" x14ac:dyDescent="0.25">
      <c r="A10" s="755">
        <v>3</v>
      </c>
      <c r="B10" s="762" t="s">
        <v>414</v>
      </c>
      <c r="C10" s="773">
        <f>PFO!G11</f>
        <v>666970.48</v>
      </c>
      <c r="D10" s="787">
        <v>0</v>
      </c>
      <c r="E10" s="783">
        <v>0</v>
      </c>
    </row>
    <row r="11" spans="1:5" ht="16.5" thickBot="1" x14ac:dyDescent="0.3">
      <c r="A11" s="758"/>
      <c r="B11" s="763" t="s">
        <v>400</v>
      </c>
      <c r="C11" s="774">
        <f>SUM(C8:C10)</f>
        <v>1439283.48</v>
      </c>
      <c r="D11" s="768">
        <f>SUM(D8:D10)</f>
        <v>440870</v>
      </c>
      <c r="E11" s="784">
        <f>SUM(E8:E10)</f>
        <v>440870</v>
      </c>
    </row>
    <row r="12" spans="1:5" ht="16.5" thickBot="1" x14ac:dyDescent="0.3">
      <c r="A12" s="778"/>
      <c r="B12" s="764"/>
      <c r="C12" s="780"/>
      <c r="D12" s="769"/>
      <c r="E12" s="785"/>
    </row>
    <row r="13" spans="1:5" ht="15.75" x14ac:dyDescent="0.25">
      <c r="A13" s="757">
        <v>4</v>
      </c>
      <c r="B13" s="760" t="s">
        <v>84</v>
      </c>
      <c r="C13" s="772">
        <f>+'Výdavky SUM'!G7</f>
        <v>454258</v>
      </c>
      <c r="D13" s="767">
        <v>409770</v>
      </c>
      <c r="E13" s="782">
        <v>409770</v>
      </c>
    </row>
    <row r="14" spans="1:5" ht="15.75" x14ac:dyDescent="0.25">
      <c r="A14" s="752">
        <v>5</v>
      </c>
      <c r="B14" s="761" t="s">
        <v>86</v>
      </c>
      <c r="C14" s="775">
        <f>+KV!I8</f>
        <v>928925</v>
      </c>
      <c r="D14" s="787">
        <v>0</v>
      </c>
      <c r="E14" s="783">
        <v>0</v>
      </c>
    </row>
    <row r="15" spans="1:5" ht="15.75" x14ac:dyDescent="0.25">
      <c r="A15" s="756">
        <v>6</v>
      </c>
      <c r="B15" s="762" t="s">
        <v>157</v>
      </c>
      <c r="C15" s="773">
        <f>'VFO '!G11</f>
        <v>56100</v>
      </c>
      <c r="D15" s="787">
        <v>31100</v>
      </c>
      <c r="E15" s="783">
        <v>31100</v>
      </c>
    </row>
    <row r="16" spans="1:5" ht="16.5" thickBot="1" x14ac:dyDescent="0.3">
      <c r="A16" s="759"/>
      <c r="B16" s="765" t="s">
        <v>443</v>
      </c>
      <c r="C16" s="774">
        <f>SUM(C13:C15)</f>
        <v>1439283</v>
      </c>
      <c r="D16" s="768">
        <f>SUM(D13:D15)</f>
        <v>440870</v>
      </c>
      <c r="E16" s="784">
        <f>SUM(E13:E15)</f>
        <v>440870</v>
      </c>
    </row>
    <row r="17" spans="1:5" ht="15.75" x14ac:dyDescent="0.25">
      <c r="A17" s="756"/>
      <c r="B17" s="766"/>
      <c r="C17" s="773"/>
      <c r="D17" s="771"/>
      <c r="E17" s="777"/>
    </row>
    <row r="18" spans="1:5" ht="16.5" thickBot="1" x14ac:dyDescent="0.3">
      <c r="A18" s="759"/>
      <c r="B18" s="779" t="s">
        <v>442</v>
      </c>
      <c r="C18" s="781">
        <f>+C11-C16</f>
        <v>0.47999999998137355</v>
      </c>
      <c r="D18" s="770">
        <f>+D11-D16</f>
        <v>0</v>
      </c>
      <c r="E18" s="786">
        <f>+E11-E16</f>
        <v>0</v>
      </c>
    </row>
    <row r="19" spans="1:5" ht="15.75" hidden="1" x14ac:dyDescent="0.25">
      <c r="A19" s="756"/>
      <c r="B19" s="753"/>
      <c r="C19" s="754"/>
    </row>
    <row r="20" spans="1:5" ht="15" hidden="1" x14ac:dyDescent="0.2">
      <c r="A20" s="642">
        <v>3</v>
      </c>
      <c r="B20" s="546" t="s">
        <v>93</v>
      </c>
      <c r="C20" s="720"/>
    </row>
    <row r="21" spans="1:5" ht="15" hidden="1" x14ac:dyDescent="0.2">
      <c r="A21" s="642" t="s">
        <v>402</v>
      </c>
      <c r="B21" s="645" t="s">
        <v>335</v>
      </c>
      <c r="C21" s="789">
        <f>+'P1'!J8</f>
        <v>118570</v>
      </c>
    </row>
    <row r="22" spans="1:5" ht="15" hidden="1" x14ac:dyDescent="0.2">
      <c r="A22" s="642" t="s">
        <v>403</v>
      </c>
      <c r="B22" s="645" t="s">
        <v>337</v>
      </c>
      <c r="C22" s="789">
        <f>'P2'!J8</f>
        <v>9130</v>
      </c>
    </row>
    <row r="23" spans="1:5" ht="15" hidden="1" x14ac:dyDescent="0.2">
      <c r="A23" s="642" t="s">
        <v>404</v>
      </c>
      <c r="B23" s="645" t="s">
        <v>338</v>
      </c>
      <c r="C23" s="789">
        <f>+'P3'!K8</f>
        <v>2486</v>
      </c>
      <c r="D23" s="791">
        <f>SUM(C21:C32)</f>
        <v>390536</v>
      </c>
    </row>
    <row r="24" spans="1:5" ht="15" hidden="1" x14ac:dyDescent="0.2">
      <c r="A24" s="642" t="s">
        <v>405</v>
      </c>
      <c r="B24" s="645" t="s">
        <v>339</v>
      </c>
      <c r="C24" s="789">
        <f>+'P4'!J8</f>
        <v>1454</v>
      </c>
    </row>
    <row r="25" spans="1:5" ht="15" hidden="1" x14ac:dyDescent="0.2">
      <c r="A25" s="642" t="s">
        <v>406</v>
      </c>
      <c r="B25" s="645" t="s">
        <v>340</v>
      </c>
      <c r="C25" s="789">
        <f>'P5'!K8</f>
        <v>31950</v>
      </c>
    </row>
    <row r="26" spans="1:5" ht="15" hidden="1" x14ac:dyDescent="0.2">
      <c r="A26" s="642" t="s">
        <v>407</v>
      </c>
      <c r="B26" s="645" t="s">
        <v>336</v>
      </c>
      <c r="C26" s="789">
        <f>'P6'!K8</f>
        <v>4500</v>
      </c>
    </row>
    <row r="27" spans="1:5" ht="15" hidden="1" x14ac:dyDescent="0.2">
      <c r="A27" s="642" t="s">
        <v>408</v>
      </c>
      <c r="B27" s="645" t="s">
        <v>341</v>
      </c>
      <c r="C27" s="789">
        <f>+'P7'!J8</f>
        <v>146280</v>
      </c>
    </row>
    <row r="28" spans="1:5" ht="15" hidden="1" x14ac:dyDescent="0.2">
      <c r="A28" s="642" t="s">
        <v>409</v>
      </c>
      <c r="B28" s="645" t="s">
        <v>342</v>
      </c>
      <c r="C28" s="789">
        <v>12962</v>
      </c>
    </row>
    <row r="29" spans="1:5" ht="15" hidden="1" x14ac:dyDescent="0.2">
      <c r="A29" s="642" t="s">
        <v>410</v>
      </c>
      <c r="B29" s="645" t="s">
        <v>343</v>
      </c>
      <c r="C29" s="789">
        <f>'P9'!J8</f>
        <v>6350</v>
      </c>
    </row>
    <row r="30" spans="1:5" ht="15" hidden="1" x14ac:dyDescent="0.2">
      <c r="A30" s="642" t="s">
        <v>411</v>
      </c>
      <c r="B30" s="645" t="s">
        <v>344</v>
      </c>
      <c r="C30" s="789">
        <f>+'P10'!I8</f>
        <v>6000</v>
      </c>
    </row>
    <row r="31" spans="1:5" ht="15" hidden="1" x14ac:dyDescent="0.2">
      <c r="A31" s="642" t="s">
        <v>412</v>
      </c>
      <c r="B31" s="645" t="s">
        <v>312</v>
      </c>
      <c r="C31" s="789">
        <f>'P11'!J8</f>
        <v>22930</v>
      </c>
    </row>
    <row r="32" spans="1:5" ht="15" hidden="1" x14ac:dyDescent="0.2">
      <c r="A32" s="642" t="s">
        <v>413</v>
      </c>
      <c r="B32" s="645" t="s">
        <v>345</v>
      </c>
      <c r="C32" s="789">
        <f>+'P12'!K8</f>
        <v>27924</v>
      </c>
    </row>
    <row r="33" spans="1:4" ht="15" hidden="1" x14ac:dyDescent="0.2">
      <c r="A33" s="642">
        <v>16</v>
      </c>
      <c r="B33" s="646" t="s">
        <v>165</v>
      </c>
      <c r="C33" s="721">
        <f>C8-C13</f>
        <v>5562</v>
      </c>
    </row>
    <row r="34" spans="1:4" ht="15.75" hidden="1" x14ac:dyDescent="0.25">
      <c r="A34" s="701">
        <v>17</v>
      </c>
      <c r="B34" s="644" t="s">
        <v>85</v>
      </c>
      <c r="C34" s="719">
        <f>+KP!F8</f>
        <v>312493</v>
      </c>
    </row>
    <row r="35" spans="1:4" ht="15.75" hidden="1" x14ac:dyDescent="0.25">
      <c r="A35" s="701">
        <v>18</v>
      </c>
      <c r="B35" s="644" t="s">
        <v>86</v>
      </c>
      <c r="C35" s="719">
        <f>+KV!I8</f>
        <v>928925</v>
      </c>
    </row>
    <row r="36" spans="1:4" ht="15.75" hidden="1" x14ac:dyDescent="0.25">
      <c r="A36" s="642">
        <v>19</v>
      </c>
      <c r="B36" s="546" t="s">
        <v>93</v>
      </c>
      <c r="C36" s="722"/>
    </row>
    <row r="37" spans="1:4" ht="15" hidden="1" x14ac:dyDescent="0.2">
      <c r="A37" s="642">
        <v>20</v>
      </c>
      <c r="B37" s="647" t="s">
        <v>386</v>
      </c>
      <c r="C37" s="723">
        <f>+KV!E8</f>
        <v>652408</v>
      </c>
      <c r="D37" s="734"/>
    </row>
    <row r="38" spans="1:4" ht="15" hidden="1" x14ac:dyDescent="0.2">
      <c r="A38" s="642">
        <v>21</v>
      </c>
      <c r="B38" s="647" t="s">
        <v>387</v>
      </c>
      <c r="C38" s="723">
        <f>+KV!G8</f>
        <v>178000</v>
      </c>
      <c r="D38" s="734"/>
    </row>
    <row r="39" spans="1:4" ht="15" hidden="1" x14ac:dyDescent="0.2">
      <c r="A39" s="642">
        <v>22</v>
      </c>
      <c r="B39" s="647" t="s">
        <v>388</v>
      </c>
      <c r="C39" s="723">
        <f>+KV!H8</f>
        <v>98517</v>
      </c>
      <c r="D39" s="734"/>
    </row>
    <row r="40" spans="1:4" ht="15" hidden="1" x14ac:dyDescent="0.2">
      <c r="A40" s="642">
        <v>23</v>
      </c>
      <c r="B40" s="647"/>
      <c r="C40" s="723"/>
      <c r="D40" s="734"/>
    </row>
    <row r="41" spans="1:4" ht="15" hidden="1" x14ac:dyDescent="0.2">
      <c r="A41" s="642">
        <v>24</v>
      </c>
      <c r="B41" s="647"/>
      <c r="C41" s="723"/>
      <c r="D41" s="734"/>
    </row>
    <row r="42" spans="1:4" ht="15" hidden="1" x14ac:dyDescent="0.2">
      <c r="A42" s="642">
        <v>25</v>
      </c>
      <c r="B42" s="647"/>
      <c r="C42" s="720"/>
      <c r="D42" s="734"/>
    </row>
    <row r="43" spans="1:4" ht="15" hidden="1" x14ac:dyDescent="0.2">
      <c r="A43" s="700">
        <v>26</v>
      </c>
      <c r="B43" s="646" t="s">
        <v>167</v>
      </c>
      <c r="C43" s="721">
        <f>C34-C35</f>
        <v>-616432</v>
      </c>
      <c r="D43" s="734"/>
    </row>
    <row r="44" spans="1:4" ht="15.75" hidden="1" x14ac:dyDescent="0.25">
      <c r="A44" s="702">
        <v>27</v>
      </c>
      <c r="B44" s="648" t="s">
        <v>161</v>
      </c>
      <c r="C44" s="724">
        <f>C8+C34</f>
        <v>772313</v>
      </c>
      <c r="D44" s="734"/>
    </row>
    <row r="45" spans="1:4" ht="15.75" hidden="1" x14ac:dyDescent="0.25">
      <c r="A45" s="702">
        <v>28</v>
      </c>
      <c r="B45" s="649" t="s">
        <v>10</v>
      </c>
      <c r="C45" s="724">
        <f>+C13+C35</f>
        <v>1383183</v>
      </c>
      <c r="D45" s="734"/>
    </row>
    <row r="46" spans="1:4" ht="15.75" hidden="1" thickBot="1" x14ac:dyDescent="0.25">
      <c r="A46" s="703">
        <v>29</v>
      </c>
      <c r="B46" s="631" t="s">
        <v>166</v>
      </c>
      <c r="C46" s="725">
        <f>C44-C45</f>
        <v>-610870</v>
      </c>
      <c r="D46" s="734"/>
    </row>
    <row r="47" spans="1:4" ht="20.25" hidden="1" thickTop="1" thickBot="1" x14ac:dyDescent="0.3">
      <c r="A47" s="704">
        <v>30</v>
      </c>
      <c r="B47" s="632" t="s">
        <v>390</v>
      </c>
      <c r="C47" s="726">
        <f>C48-C51</f>
        <v>610870.48</v>
      </c>
      <c r="D47" s="734"/>
    </row>
    <row r="48" spans="1:4" ht="16.5" hidden="1" thickTop="1" x14ac:dyDescent="0.25">
      <c r="A48" s="701">
        <v>31</v>
      </c>
      <c r="B48" s="643" t="s">
        <v>163</v>
      </c>
      <c r="C48" s="719">
        <f>C49</f>
        <v>666970.48</v>
      </c>
      <c r="D48" s="734"/>
    </row>
    <row r="49" spans="1:4" ht="15" hidden="1" x14ac:dyDescent="0.2">
      <c r="A49" s="591">
        <v>32</v>
      </c>
      <c r="B49" s="650" t="s">
        <v>92</v>
      </c>
      <c r="C49" s="727">
        <f>PFO!G11</f>
        <v>666970.48</v>
      </c>
      <c r="D49" s="734"/>
    </row>
    <row r="50" spans="1:4" ht="15.75" hidden="1" x14ac:dyDescent="0.25">
      <c r="A50" s="701">
        <v>33</v>
      </c>
      <c r="B50" s="643" t="s">
        <v>87</v>
      </c>
      <c r="C50" s="719" t="e">
        <f>#REF!/30.126*1000</f>
        <v>#REF!</v>
      </c>
      <c r="D50" s="734"/>
    </row>
    <row r="51" spans="1:4" ht="15.75" hidden="1" x14ac:dyDescent="0.25">
      <c r="A51" s="701">
        <v>34</v>
      </c>
      <c r="B51" s="643" t="s">
        <v>157</v>
      </c>
      <c r="C51" s="719">
        <f>C52</f>
        <v>56100</v>
      </c>
      <c r="D51" s="734"/>
    </row>
    <row r="52" spans="1:4" ht="16.5" hidden="1" thickBot="1" x14ac:dyDescent="0.3">
      <c r="A52" s="591">
        <v>35</v>
      </c>
      <c r="B52" s="546" t="s">
        <v>162</v>
      </c>
      <c r="C52" s="728">
        <f>'VFO '!G11</f>
        <v>56100</v>
      </c>
      <c r="D52" s="734"/>
    </row>
    <row r="53" spans="1:4" ht="16.5" hidden="1" thickTop="1" thickBot="1" x14ac:dyDescent="0.25">
      <c r="A53" s="705">
        <v>36</v>
      </c>
      <c r="B53" s="633" t="s">
        <v>168</v>
      </c>
      <c r="C53" s="729">
        <f>C47+C46</f>
        <v>0.47999999998137355</v>
      </c>
      <c r="D53" s="734"/>
    </row>
    <row r="54" spans="1:4" hidden="1" x14ac:dyDescent="0.2">
      <c r="A54" s="634"/>
      <c r="B54" s="635"/>
    </row>
    <row r="55" spans="1:4" ht="15" hidden="1" x14ac:dyDescent="0.2">
      <c r="A55" s="636" t="s">
        <v>88</v>
      </c>
      <c r="B55" s="637"/>
    </row>
    <row r="56" spans="1:4" ht="15" hidden="1" x14ac:dyDescent="0.2">
      <c r="A56" s="636" t="s">
        <v>89</v>
      </c>
      <c r="B56" s="637"/>
    </row>
    <row r="57" spans="1:4" ht="15" hidden="1" x14ac:dyDescent="0.2">
      <c r="A57" s="636" t="s">
        <v>90</v>
      </c>
      <c r="B57" s="637"/>
    </row>
    <row r="58" spans="1:4" ht="15" hidden="1" x14ac:dyDescent="0.2">
      <c r="A58" s="636" t="s">
        <v>91</v>
      </c>
      <c r="B58" s="637"/>
    </row>
    <row r="59" spans="1:4" hidden="1" x14ac:dyDescent="0.2"/>
    <row r="60" spans="1:4" hidden="1" x14ac:dyDescent="0.2"/>
    <row r="61" spans="1:4" hidden="1" x14ac:dyDescent="0.2"/>
    <row r="62" spans="1:4" hidden="1" x14ac:dyDescent="0.2"/>
    <row r="63" spans="1:4" hidden="1" x14ac:dyDescent="0.2"/>
    <row r="64" spans="1: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2:2" hidden="1" x14ac:dyDescent="0.2"/>
    <row r="130" spans="2:2" hidden="1" x14ac:dyDescent="0.2"/>
    <row r="131" spans="2:2" hidden="1" x14ac:dyDescent="0.2"/>
    <row r="132" spans="2:2" hidden="1" x14ac:dyDescent="0.2"/>
    <row r="133" spans="2:2" hidden="1" x14ac:dyDescent="0.2"/>
    <row r="134" spans="2:2" hidden="1" x14ac:dyDescent="0.2"/>
    <row r="135" spans="2:2" hidden="1" x14ac:dyDescent="0.2"/>
    <row r="136" spans="2:2" hidden="1" x14ac:dyDescent="0.2"/>
    <row r="139" spans="2:2" x14ac:dyDescent="0.2">
      <c r="B139" s="1318"/>
    </row>
  </sheetData>
  <mergeCells count="5">
    <mergeCell ref="A3:B7"/>
    <mergeCell ref="C3:C7"/>
    <mergeCell ref="D3:D7"/>
    <mergeCell ref="E3:E7"/>
    <mergeCell ref="A1:E1"/>
  </mergeCells>
  <phoneticPr fontId="0" type="noConversion"/>
  <printOptions horizontalCentered="1"/>
  <pageMargins left="0.31496062992125984" right="0.47244094488188981" top="0.47244094488188981" bottom="0.19685039370078741" header="0.39370078740157483" footer="0.19685039370078741"/>
  <pageSetup paperSize="9" scale="105" orientation="landscape" r:id="rId1"/>
  <headerFooter alignWithMargins="0">
    <oddFooter>&amp;LNávrh Rozpočtu 2015&amp;CVýsledok&amp;Rv11022015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85" zoomScaleNormal="85" workbookViewId="0">
      <selection activeCell="L9" sqref="L9"/>
    </sheetView>
  </sheetViews>
  <sheetFormatPr defaultRowHeight="12.75" x14ac:dyDescent="0.2"/>
  <cols>
    <col min="1" max="1" width="3.140625" style="16" customWidth="1"/>
    <col min="2" max="2" width="5.140625" style="16" customWidth="1"/>
    <col min="3" max="3" width="4.42578125" style="16" customWidth="1"/>
    <col min="4" max="4" width="4.28515625" style="16" customWidth="1"/>
    <col min="5" max="5" width="9.140625" style="16"/>
    <col min="6" max="6" width="46" style="16" customWidth="1"/>
    <col min="7" max="7" width="16.140625" style="16" customWidth="1"/>
    <col min="8" max="8" width="15.140625" style="16" customWidth="1"/>
    <col min="9" max="9" width="17.28515625" style="16" customWidth="1"/>
    <col min="10" max="16384" width="9.140625" style="16"/>
  </cols>
  <sheetData>
    <row r="1" spans="1:10" ht="23.25" x14ac:dyDescent="0.2">
      <c r="A1" s="1432" t="s">
        <v>219</v>
      </c>
      <c r="B1" s="1432"/>
      <c r="C1" s="1432"/>
      <c r="D1" s="1432"/>
      <c r="E1" s="1432"/>
      <c r="F1" s="1432"/>
      <c r="G1" s="1432"/>
      <c r="H1" s="1432"/>
      <c r="I1" s="1432"/>
      <c r="J1" s="88"/>
    </row>
    <row r="2" spans="1:10" ht="15.75" thickBot="1" x14ac:dyDescent="0.25">
      <c r="A2" s="186"/>
      <c r="B2" s="186"/>
      <c r="C2" s="186"/>
      <c r="D2" s="186"/>
      <c r="E2" s="186"/>
      <c r="F2" s="186"/>
      <c r="G2" s="186"/>
    </row>
    <row r="3" spans="1:10" x14ac:dyDescent="0.2">
      <c r="A3" s="1419" t="s">
        <v>142</v>
      </c>
      <c r="B3" s="1429"/>
      <c r="C3" s="1429"/>
      <c r="D3" s="1429"/>
      <c r="E3" s="1429"/>
      <c r="F3" s="1429"/>
      <c r="G3" s="1433" t="s">
        <v>391</v>
      </c>
      <c r="H3" s="1436" t="s">
        <v>392</v>
      </c>
      <c r="I3" s="1436" t="s">
        <v>416</v>
      </c>
    </row>
    <row r="4" spans="1:10" x14ac:dyDescent="0.2">
      <c r="A4" s="1430"/>
      <c r="B4" s="1431"/>
      <c r="C4" s="1431"/>
      <c r="D4" s="1431"/>
      <c r="E4" s="1431"/>
      <c r="F4" s="1431"/>
      <c r="G4" s="1434"/>
      <c r="H4" s="1437"/>
      <c r="I4" s="1437"/>
    </row>
    <row r="5" spans="1:10" ht="15" x14ac:dyDescent="0.2">
      <c r="A5" s="1267"/>
      <c r="B5" s="437" t="s">
        <v>22</v>
      </c>
      <c r="C5" s="437" t="s">
        <v>23</v>
      </c>
      <c r="D5" s="437" t="s">
        <v>24</v>
      </c>
      <c r="E5" s="612"/>
      <c r="F5" s="612"/>
      <c r="G5" s="1434"/>
      <c r="H5" s="1437"/>
      <c r="I5" s="1437"/>
    </row>
    <row r="6" spans="1:10" ht="15.75" thickBot="1" x14ac:dyDescent="0.25">
      <c r="A6" s="1268"/>
      <c r="B6" s="816"/>
      <c r="C6" s="203"/>
      <c r="D6" s="816" t="s">
        <v>25</v>
      </c>
      <c r="E6" s="1269"/>
      <c r="F6" s="1269"/>
      <c r="G6" s="1435"/>
      <c r="H6" s="1438"/>
      <c r="I6" s="1438"/>
    </row>
    <row r="7" spans="1:10" ht="16.5" thickTop="1" x14ac:dyDescent="0.25">
      <c r="A7" s="1270">
        <v>1</v>
      </c>
      <c r="B7" s="1144" t="s">
        <v>147</v>
      </c>
      <c r="C7" s="1145"/>
      <c r="D7" s="1146"/>
      <c r="E7" s="1271" t="s">
        <v>144</v>
      </c>
      <c r="F7" s="1272"/>
      <c r="G7" s="1273">
        <f>G8</f>
        <v>666970.48</v>
      </c>
      <c r="H7" s="1274">
        <f>H8</f>
        <v>0</v>
      </c>
      <c r="I7" s="1274">
        <f ca="1">SUM(I8)</f>
        <v>0</v>
      </c>
    </row>
    <row r="8" spans="1:10" ht="15.75" x14ac:dyDescent="0.25">
      <c r="A8" s="1275">
        <v>2</v>
      </c>
      <c r="B8" s="618"/>
      <c r="C8" s="1276" t="s">
        <v>143</v>
      </c>
      <c r="D8" s="210"/>
      <c r="E8" s="1277" t="s">
        <v>144</v>
      </c>
      <c r="F8" s="1278"/>
      <c r="G8" s="1279">
        <f>SUM(G9:G10)</f>
        <v>666970.48</v>
      </c>
      <c r="H8" s="1280">
        <f>H108</f>
        <v>0</v>
      </c>
      <c r="I8" s="1280">
        <f ca="1">I8</f>
        <v>0</v>
      </c>
    </row>
    <row r="9" spans="1:10" ht="15.75" x14ac:dyDescent="0.25">
      <c r="A9" s="1275">
        <v>3</v>
      </c>
      <c r="B9" s="618"/>
      <c r="C9" s="1276"/>
      <c r="D9" s="210" t="s">
        <v>143</v>
      </c>
      <c r="E9" s="619" t="s">
        <v>145</v>
      </c>
      <c r="F9" s="619"/>
      <c r="G9" s="1381">
        <v>227590</v>
      </c>
      <c r="H9" s="1281">
        <v>0</v>
      </c>
      <c r="I9" s="1281">
        <v>0</v>
      </c>
    </row>
    <row r="10" spans="1:10" ht="15.75" x14ac:dyDescent="0.25">
      <c r="A10" s="1275">
        <v>4</v>
      </c>
      <c r="B10" s="618"/>
      <c r="C10" s="1276"/>
      <c r="D10" s="210"/>
      <c r="E10" s="1282" t="s">
        <v>453</v>
      </c>
      <c r="F10" s="1283"/>
      <c r="G10" s="1381">
        <v>439380.47999999998</v>
      </c>
      <c r="H10" s="1281">
        <v>0</v>
      </c>
      <c r="I10" s="1281">
        <v>0</v>
      </c>
    </row>
    <row r="11" spans="1:10" ht="23.25" customHeight="1" thickBot="1" x14ac:dyDescent="0.3">
      <c r="A11" s="694">
        <v>5</v>
      </c>
      <c r="B11" s="695"/>
      <c r="C11" s="695"/>
      <c r="D11" s="696"/>
      <c r="E11" s="1284" t="s">
        <v>146</v>
      </c>
      <c r="F11" s="1284"/>
      <c r="G11" s="1285">
        <f>G7</f>
        <v>666970.48</v>
      </c>
      <c r="H11" s="1286">
        <f>H7</f>
        <v>0</v>
      </c>
      <c r="I11" s="1286">
        <f ca="1">SUM(I8)</f>
        <v>0</v>
      </c>
    </row>
    <row r="12" spans="1:10" ht="15" x14ac:dyDescent="0.2">
      <c r="A12" s="1287"/>
      <c r="B12" s="20"/>
      <c r="C12" s="20"/>
      <c r="D12" s="20"/>
      <c r="E12" s="20"/>
      <c r="F12" s="20"/>
      <c r="G12" s="20"/>
      <c r="H12" s="20"/>
      <c r="I12" s="20"/>
    </row>
    <row r="13" spans="1:10" x14ac:dyDescent="0.2">
      <c r="A13" s="676"/>
    </row>
  </sheetData>
  <mergeCells count="5">
    <mergeCell ref="A3:F4"/>
    <mergeCell ref="A1:I1"/>
    <mergeCell ref="G3:G6"/>
    <mergeCell ref="H3:H6"/>
    <mergeCell ref="I3:I6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Footer>&amp;LNávrh rozpočtu 2015&amp;CPFO&amp;Rv11022015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5" zoomScaleNormal="85" workbookViewId="0">
      <selection activeCell="H8" sqref="H8"/>
    </sheetView>
  </sheetViews>
  <sheetFormatPr defaultRowHeight="12.75" x14ac:dyDescent="0.2"/>
  <cols>
    <col min="1" max="1" width="3.42578125" style="16" customWidth="1"/>
    <col min="2" max="2" width="5" style="16" customWidth="1"/>
    <col min="3" max="3" width="4.7109375" style="16" customWidth="1"/>
    <col min="4" max="4" width="5.140625" style="16" customWidth="1"/>
    <col min="5" max="5" width="9.140625" style="16"/>
    <col min="6" max="6" width="35.42578125" style="16" customWidth="1"/>
    <col min="7" max="9" width="16.28515625" style="16" customWidth="1"/>
    <col min="10" max="16384" width="9.140625" style="16"/>
  </cols>
  <sheetData>
    <row r="1" spans="1:9" ht="23.25" x14ac:dyDescent="0.2">
      <c r="A1" s="1439" t="s">
        <v>445</v>
      </c>
      <c r="B1" s="1439"/>
      <c r="C1" s="1439"/>
      <c r="D1" s="1439"/>
      <c r="E1" s="1439"/>
      <c r="F1" s="1439"/>
      <c r="G1" s="1439"/>
      <c r="H1" s="1439"/>
      <c r="I1" s="1439"/>
    </row>
    <row r="2" spans="1:9" ht="15.75" thickBot="1" x14ac:dyDescent="0.25">
      <c r="A2" s="186"/>
      <c r="B2" s="186"/>
      <c r="C2" s="186"/>
      <c r="D2" s="186"/>
      <c r="E2" s="186"/>
      <c r="F2" s="186"/>
      <c r="G2" s="186"/>
    </row>
    <row r="3" spans="1:9" x14ac:dyDescent="0.2">
      <c r="A3" s="1419" t="s">
        <v>174</v>
      </c>
      <c r="B3" s="1429"/>
      <c r="C3" s="1429"/>
      <c r="D3" s="1429"/>
      <c r="E3" s="1429"/>
      <c r="F3" s="1429"/>
      <c r="G3" s="1423" t="s">
        <v>391</v>
      </c>
      <c r="H3" s="1426" t="s">
        <v>392</v>
      </c>
      <c r="I3" s="1426" t="s">
        <v>416</v>
      </c>
    </row>
    <row r="4" spans="1:9" x14ac:dyDescent="0.2">
      <c r="A4" s="1430"/>
      <c r="B4" s="1431"/>
      <c r="C4" s="1431"/>
      <c r="D4" s="1431"/>
      <c r="E4" s="1431"/>
      <c r="F4" s="1431"/>
      <c r="G4" s="1424"/>
      <c r="H4" s="1427"/>
      <c r="I4" s="1427"/>
    </row>
    <row r="5" spans="1:9" x14ac:dyDescent="0.2">
      <c r="A5" s="173"/>
      <c r="B5" s="174" t="s">
        <v>22</v>
      </c>
      <c r="C5" s="174" t="s">
        <v>23</v>
      </c>
      <c r="D5" s="174" t="s">
        <v>24</v>
      </c>
      <c r="E5" s="175"/>
      <c r="F5" s="175"/>
      <c r="G5" s="1424"/>
      <c r="H5" s="1427"/>
      <c r="I5" s="1427"/>
    </row>
    <row r="6" spans="1:9" ht="13.5" thickBot="1" x14ac:dyDescent="0.25">
      <c r="A6" s="176"/>
      <c r="B6" s="177"/>
      <c r="C6" s="178"/>
      <c r="D6" s="177" t="s">
        <v>25</v>
      </c>
      <c r="E6" s="179"/>
      <c r="F6" s="179"/>
      <c r="G6" s="1425"/>
      <c r="H6" s="1428"/>
      <c r="I6" s="1428"/>
    </row>
    <row r="7" spans="1:9" ht="37.5" customHeight="1" thickTop="1" x14ac:dyDescent="0.25">
      <c r="A7" s="1173"/>
      <c r="B7" s="1174"/>
      <c r="C7" s="1175"/>
      <c r="D7" s="1176"/>
      <c r="E7" s="1150" t="s">
        <v>148</v>
      </c>
      <c r="F7" s="1158"/>
      <c r="G7" s="1177">
        <f>'BP '!H61</f>
        <v>459820</v>
      </c>
      <c r="H7" s="1178">
        <f>'BP '!I61</f>
        <v>440870</v>
      </c>
      <c r="I7" s="1178">
        <f>'BP '!J61</f>
        <v>440870</v>
      </c>
    </row>
    <row r="8" spans="1:9" ht="37.5" customHeight="1" x14ac:dyDescent="0.25">
      <c r="A8" s="1179"/>
      <c r="B8" s="1175"/>
      <c r="C8" s="1180"/>
      <c r="D8" s="1176"/>
      <c r="E8" s="1150" t="s">
        <v>149</v>
      </c>
      <c r="F8" s="1158"/>
      <c r="G8" s="1177">
        <f>KP!F15</f>
        <v>312493</v>
      </c>
      <c r="H8" s="1178">
        <f>KP!G15</f>
        <v>0</v>
      </c>
      <c r="I8" s="1178">
        <f>KP!H15</f>
        <v>0</v>
      </c>
    </row>
    <row r="9" spans="1:9" ht="39" customHeight="1" x14ac:dyDescent="0.25">
      <c r="A9" s="1181"/>
      <c r="B9" s="1182"/>
      <c r="C9" s="1183"/>
      <c r="D9" s="1184"/>
      <c r="E9" s="1150" t="s">
        <v>179</v>
      </c>
      <c r="F9" s="1158"/>
      <c r="G9" s="1177">
        <v>666970</v>
      </c>
      <c r="H9" s="1178">
        <f>PFO!H11</f>
        <v>0</v>
      </c>
      <c r="I9" s="1178">
        <v>0</v>
      </c>
    </row>
    <row r="10" spans="1:9" ht="39" customHeight="1" thickBot="1" x14ac:dyDescent="0.3">
      <c r="A10" s="1185"/>
      <c r="B10" s="1186"/>
      <c r="C10" s="1186"/>
      <c r="D10" s="1187"/>
      <c r="E10" s="1188" t="s">
        <v>389</v>
      </c>
      <c r="F10" s="1189"/>
      <c r="G10" s="1190">
        <f>SUM(G7:G9)</f>
        <v>1439283</v>
      </c>
      <c r="H10" s="1191">
        <f>SUM(H7:H9)</f>
        <v>440870</v>
      </c>
      <c r="I10" s="1191">
        <f>SUM(I7:I9)</f>
        <v>440870</v>
      </c>
    </row>
  </sheetData>
  <mergeCells count="5">
    <mergeCell ref="A3:F4"/>
    <mergeCell ref="A1:I1"/>
    <mergeCell ref="G3:G6"/>
    <mergeCell ref="H3:H6"/>
    <mergeCell ref="I3:I6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10" orientation="landscape" r:id="rId1"/>
  <headerFooter alignWithMargins="0">
    <oddFooter>&amp;LNávrh rozpočtu 2015&amp;CPrijmySUM&amp;Rv11022015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opLeftCell="B1" zoomScale="90" zoomScaleNormal="90" zoomScaleSheetLayoutView="100" workbookViewId="0">
      <selection activeCell="O19" sqref="O19"/>
    </sheetView>
  </sheetViews>
  <sheetFormatPr defaultRowHeight="12.75" x14ac:dyDescent="0.2"/>
  <cols>
    <col min="1" max="1" width="3.85546875" style="1" hidden="1" customWidth="1"/>
    <col min="2" max="2" width="11.42578125" style="16" customWidth="1"/>
    <col min="3" max="3" width="3.7109375" style="16" customWidth="1"/>
    <col min="4" max="4" width="46.85546875" style="16" customWidth="1"/>
    <col min="5" max="5" width="15" style="16" customWidth="1"/>
    <col min="6" max="6" width="13.42578125" style="16" customWidth="1"/>
    <col min="7" max="7" width="14.42578125" style="16" customWidth="1"/>
    <col min="8" max="8" width="13.42578125" style="16" hidden="1" customWidth="1"/>
    <col min="9" max="9" width="1.28515625" style="16" customWidth="1"/>
    <col min="10" max="10" width="15.85546875" style="16" customWidth="1"/>
    <col min="11" max="11" width="15" style="16" customWidth="1"/>
    <col min="12" max="12" width="15.85546875" style="16" customWidth="1"/>
    <col min="13" max="13" width="9.140625" style="16" hidden="1" customWidth="1"/>
    <col min="14" max="16384" width="9.140625" style="16"/>
  </cols>
  <sheetData>
    <row r="1" spans="1:13" ht="23.25" x14ac:dyDescent="0.35">
      <c r="A1" s="1440" t="s">
        <v>383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</row>
    <row r="2" spans="1:13" ht="15.75" thickBot="1" x14ac:dyDescent="0.25">
      <c r="A2" s="10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ht="18" x14ac:dyDescent="0.25">
      <c r="A3" s="1441" t="s">
        <v>394</v>
      </c>
      <c r="B3" s="1442"/>
      <c r="C3" s="1442"/>
      <c r="D3" s="1442"/>
      <c r="E3" s="1442"/>
      <c r="F3" s="1442"/>
      <c r="G3" s="1442"/>
      <c r="H3" s="1442"/>
      <c r="I3" s="1442"/>
      <c r="J3" s="1443"/>
      <c r="K3" s="796"/>
      <c r="L3" s="797"/>
    </row>
    <row r="4" spans="1:13" ht="18.75" customHeight="1" x14ac:dyDescent="0.3">
      <c r="A4" s="798"/>
      <c r="B4" s="799"/>
      <c r="C4" s="800"/>
      <c r="D4" s="801"/>
      <c r="E4" s="1444" t="s">
        <v>172</v>
      </c>
      <c r="F4" s="1445"/>
      <c r="G4" s="1445"/>
      <c r="H4" s="1445"/>
      <c r="I4" s="1445"/>
      <c r="J4" s="1446"/>
      <c r="K4" s="802"/>
      <c r="L4" s="803"/>
    </row>
    <row r="5" spans="1:13" ht="18.75" thickBot="1" x14ac:dyDescent="0.3">
      <c r="A5" s="804"/>
      <c r="B5" s="193" t="s">
        <v>17</v>
      </c>
      <c r="C5" s="194"/>
      <c r="D5" s="195"/>
      <c r="E5" s="196" t="s">
        <v>18</v>
      </c>
      <c r="F5" s="197"/>
      <c r="G5" s="197"/>
      <c r="H5" s="197"/>
      <c r="I5" s="197"/>
      <c r="J5" s="198"/>
      <c r="K5" s="191" t="s">
        <v>21</v>
      </c>
      <c r="L5" s="192" t="s">
        <v>21</v>
      </c>
    </row>
    <row r="6" spans="1:13" ht="18" x14ac:dyDescent="0.25">
      <c r="A6" s="805"/>
      <c r="B6" s="199" t="s">
        <v>94</v>
      </c>
      <c r="C6" s="200"/>
      <c r="D6" s="201" t="s">
        <v>11</v>
      </c>
      <c r="E6" s="1451">
        <v>610</v>
      </c>
      <c r="F6" s="1453">
        <v>620</v>
      </c>
      <c r="G6" s="1453">
        <v>630</v>
      </c>
      <c r="H6" s="1453">
        <v>640</v>
      </c>
      <c r="I6" s="1447">
        <v>650</v>
      </c>
      <c r="J6" s="1449" t="s">
        <v>180</v>
      </c>
      <c r="K6" s="202" t="s">
        <v>223</v>
      </c>
      <c r="L6" s="192" t="s">
        <v>420</v>
      </c>
    </row>
    <row r="7" spans="1:13" ht="18.75" thickBot="1" x14ac:dyDescent="0.3">
      <c r="A7" s="806"/>
      <c r="B7" s="203"/>
      <c r="C7" s="204"/>
      <c r="D7" s="205"/>
      <c r="E7" s="1452"/>
      <c r="F7" s="1454"/>
      <c r="G7" s="1454"/>
      <c r="H7" s="1454"/>
      <c r="I7" s="1448"/>
      <c r="J7" s="1450"/>
      <c r="K7" s="206"/>
      <c r="L7" s="207"/>
    </row>
    <row r="8" spans="1:13" ht="19.5" thickTop="1" x14ac:dyDescent="0.3">
      <c r="A8" s="807">
        <v>1</v>
      </c>
      <c r="B8" s="1249" t="s">
        <v>220</v>
      </c>
      <c r="C8" s="1250" t="s">
        <v>16</v>
      </c>
      <c r="D8" s="1251"/>
      <c r="E8" s="1252">
        <f t="shared" ref="E8:L8" si="0">SUM(E9:E29)</f>
        <v>94800</v>
      </c>
      <c r="F8" s="1252">
        <f t="shared" si="0"/>
        <v>4000</v>
      </c>
      <c r="G8" s="1252">
        <f t="shared" si="0"/>
        <v>19770</v>
      </c>
      <c r="H8" s="1253">
        <f t="shared" si="0"/>
        <v>0</v>
      </c>
      <c r="I8" s="1254">
        <f t="shared" si="0"/>
        <v>0</v>
      </c>
      <c r="J8" s="1382">
        <f t="shared" si="0"/>
        <v>118570</v>
      </c>
      <c r="K8" s="1255">
        <f t="shared" si="0"/>
        <v>110270</v>
      </c>
      <c r="L8" s="1256">
        <f t="shared" si="0"/>
        <v>110270</v>
      </c>
    </row>
    <row r="9" spans="1:13" ht="18.75" x14ac:dyDescent="0.3">
      <c r="A9" s="808"/>
      <c r="B9" s="1192" t="s">
        <v>224</v>
      </c>
      <c r="C9" s="1193"/>
      <c r="D9" s="1194" t="s">
        <v>221</v>
      </c>
      <c r="E9" s="1195">
        <v>89300</v>
      </c>
      <c r="F9" s="1196">
        <v>4000</v>
      </c>
      <c r="G9" s="1197"/>
      <c r="H9" s="1196"/>
      <c r="I9" s="1198"/>
      <c r="J9" s="1383">
        <f>SUM(E9:I9)</f>
        <v>93300</v>
      </c>
      <c r="K9" s="1199">
        <v>85000</v>
      </c>
      <c r="L9" s="1200">
        <v>85000</v>
      </c>
    </row>
    <row r="10" spans="1:13" ht="18.75" x14ac:dyDescent="0.3">
      <c r="A10" s="808"/>
      <c r="B10" s="1201"/>
      <c r="C10" s="1202" t="s">
        <v>191</v>
      </c>
      <c r="D10" s="1194" t="s">
        <v>222</v>
      </c>
      <c r="E10" s="1195">
        <v>2500</v>
      </c>
      <c r="F10" s="1196"/>
      <c r="G10" s="1203"/>
      <c r="H10" s="1196"/>
      <c r="I10" s="1198"/>
      <c r="J10" s="1383">
        <f t="shared" ref="J10:J29" si="1">SUM(E10:I10)</f>
        <v>2500</v>
      </c>
      <c r="K10" s="1204">
        <v>2500</v>
      </c>
      <c r="L10" s="1205">
        <v>2500</v>
      </c>
      <c r="M10" s="125"/>
    </row>
    <row r="11" spans="1:13" ht="18.75" x14ac:dyDescent="0.3">
      <c r="A11" s="808"/>
      <c r="B11" s="1206" t="s">
        <v>225</v>
      </c>
      <c r="C11" s="1207" t="s">
        <v>195</v>
      </c>
      <c r="D11" s="1194" t="s">
        <v>226</v>
      </c>
      <c r="E11" s="1335">
        <v>3000</v>
      </c>
      <c r="F11" s="1345"/>
      <c r="G11" s="1346"/>
      <c r="H11" s="1345"/>
      <c r="I11" s="1226"/>
      <c r="J11" s="1384">
        <v>3000</v>
      </c>
      <c r="K11" s="1227">
        <v>3000</v>
      </c>
      <c r="L11" s="1227">
        <v>3000</v>
      </c>
    </row>
    <row r="12" spans="1:13" ht="2.4500000000000002" hidden="1" customHeight="1" x14ac:dyDescent="0.3">
      <c r="A12" s="808"/>
      <c r="B12" s="1208"/>
      <c r="C12" s="1209"/>
      <c r="D12" s="1210"/>
      <c r="E12" s="1211"/>
      <c r="F12" s="1212"/>
      <c r="G12" s="1212"/>
      <c r="H12" s="1212"/>
      <c r="I12" s="1212"/>
      <c r="J12" s="1383">
        <f t="shared" si="1"/>
        <v>0</v>
      </c>
      <c r="K12" s="1213"/>
      <c r="L12" s="1214"/>
    </row>
    <row r="13" spans="1:13" ht="18.75" hidden="1" x14ac:dyDescent="0.3">
      <c r="A13" s="808"/>
      <c r="B13" s="1208"/>
      <c r="C13" s="1215"/>
      <c r="D13" s="1216"/>
      <c r="E13" s="1217"/>
      <c r="F13" s="1217"/>
      <c r="G13" s="1218"/>
      <c r="H13" s="1217"/>
      <c r="I13" s="1217"/>
      <c r="J13" s="1383">
        <f t="shared" si="1"/>
        <v>0</v>
      </c>
      <c r="K13" s="1213"/>
      <c r="L13" s="1214"/>
    </row>
    <row r="14" spans="1:13" ht="18.75" hidden="1" x14ac:dyDescent="0.3">
      <c r="A14" s="808"/>
      <c r="B14" s="1208"/>
      <c r="C14" s="1215"/>
      <c r="D14" s="1216"/>
      <c r="E14" s="1217"/>
      <c r="F14" s="1217"/>
      <c r="G14" s="1218"/>
      <c r="H14" s="1217"/>
      <c r="I14" s="1217"/>
      <c r="J14" s="1383">
        <f t="shared" si="1"/>
        <v>0</v>
      </c>
      <c r="K14" s="1213"/>
      <c r="L14" s="1214"/>
    </row>
    <row r="15" spans="1:13" ht="18.75" hidden="1" x14ac:dyDescent="0.3">
      <c r="A15" s="808"/>
      <c r="B15" s="1208"/>
      <c r="C15" s="1215"/>
      <c r="D15" s="1216"/>
      <c r="E15" s="1217"/>
      <c r="F15" s="1217"/>
      <c r="G15" s="1218"/>
      <c r="H15" s="1217"/>
      <c r="I15" s="1217"/>
      <c r="J15" s="1383">
        <f t="shared" si="1"/>
        <v>0</v>
      </c>
      <c r="K15" s="1213"/>
      <c r="L15" s="1214"/>
    </row>
    <row r="16" spans="1:13" ht="18.75" hidden="1" x14ac:dyDescent="0.3">
      <c r="A16" s="808"/>
      <c r="B16" s="1219" t="s">
        <v>101</v>
      </c>
      <c r="C16" s="1215"/>
      <c r="D16" s="1216"/>
      <c r="E16" s="1217"/>
      <c r="F16" s="1217"/>
      <c r="G16" s="1218"/>
      <c r="H16" s="1217"/>
      <c r="I16" s="1217"/>
      <c r="J16" s="1383">
        <f t="shared" si="1"/>
        <v>0</v>
      </c>
      <c r="K16" s="1213"/>
      <c r="L16" s="1214"/>
    </row>
    <row r="17" spans="1:13" ht="18.75" x14ac:dyDescent="0.3">
      <c r="A17" s="808"/>
      <c r="B17" s="1220">
        <v>631</v>
      </c>
      <c r="C17" s="1221" t="s">
        <v>195</v>
      </c>
      <c r="D17" s="1222" t="s">
        <v>227</v>
      </c>
      <c r="E17" s="1223"/>
      <c r="F17" s="1224"/>
      <c r="G17" s="1225">
        <v>4000</v>
      </c>
      <c r="H17" s="1224"/>
      <c r="I17" s="1226"/>
      <c r="J17" s="1383">
        <f t="shared" si="1"/>
        <v>4000</v>
      </c>
      <c r="K17" s="1227">
        <v>4000</v>
      </c>
      <c r="L17" s="1227">
        <v>4000</v>
      </c>
      <c r="M17" s="125"/>
    </row>
    <row r="18" spans="1:13" ht="18.75" x14ac:dyDescent="0.3">
      <c r="A18" s="808"/>
      <c r="B18" s="1220">
        <v>63201</v>
      </c>
      <c r="C18" s="1207" t="s">
        <v>195</v>
      </c>
      <c r="D18" s="1228" t="s">
        <v>278</v>
      </c>
      <c r="E18" s="1229"/>
      <c r="F18" s="1230"/>
      <c r="G18" s="1231">
        <v>5000</v>
      </c>
      <c r="H18" s="1230"/>
      <c r="I18" s="1232"/>
      <c r="J18" s="1383">
        <v>5000</v>
      </c>
      <c r="K18" s="1213">
        <v>5000</v>
      </c>
      <c r="L18" s="1213">
        <v>5000</v>
      </c>
    </row>
    <row r="19" spans="1:13" ht="18.75" x14ac:dyDescent="0.3">
      <c r="A19" s="808"/>
      <c r="B19" s="1220"/>
      <c r="C19" s="1207" t="s">
        <v>191</v>
      </c>
      <c r="D19" s="1228" t="s">
        <v>364</v>
      </c>
      <c r="E19" s="1229"/>
      <c r="F19" s="1230"/>
      <c r="G19" s="1231">
        <v>2000</v>
      </c>
      <c r="H19" s="1230"/>
      <c r="I19" s="1232"/>
      <c r="J19" s="1383">
        <v>2000</v>
      </c>
      <c r="K19" s="1213">
        <v>2000</v>
      </c>
      <c r="L19" s="1213">
        <v>2000</v>
      </c>
    </row>
    <row r="20" spans="1:13" ht="18.75" x14ac:dyDescent="0.3">
      <c r="A20" s="808"/>
      <c r="B20" s="1220">
        <v>63202</v>
      </c>
      <c r="C20" s="1207" t="s">
        <v>203</v>
      </c>
      <c r="D20" s="1228"/>
      <c r="E20" s="1229"/>
      <c r="F20" s="1230"/>
      <c r="G20" s="1231"/>
      <c r="H20" s="1230"/>
      <c r="I20" s="1232"/>
      <c r="J20" s="1383"/>
      <c r="K20" s="1213"/>
      <c r="L20" s="1213"/>
    </row>
    <row r="21" spans="1:13" ht="18.75" x14ac:dyDescent="0.3">
      <c r="A21" s="808"/>
      <c r="B21" s="1220">
        <v>63203</v>
      </c>
      <c r="C21" s="1207" t="s">
        <v>195</v>
      </c>
      <c r="D21" s="1228" t="s">
        <v>228</v>
      </c>
      <c r="E21" s="1229"/>
      <c r="F21" s="1230"/>
      <c r="G21" s="1231">
        <v>2100</v>
      </c>
      <c r="H21" s="1230"/>
      <c r="I21" s="1232"/>
      <c r="J21" s="1383">
        <v>2100</v>
      </c>
      <c r="K21" s="1213">
        <v>2100</v>
      </c>
      <c r="L21" s="1213">
        <v>2100</v>
      </c>
    </row>
    <row r="22" spans="1:13" ht="18.75" x14ac:dyDescent="0.3">
      <c r="A22" s="808"/>
      <c r="B22" s="1220"/>
      <c r="C22" s="1207" t="s">
        <v>209</v>
      </c>
      <c r="D22" s="1228"/>
      <c r="E22" s="1229"/>
      <c r="F22" s="1230"/>
      <c r="G22" s="1231"/>
      <c r="H22" s="1230"/>
      <c r="I22" s="1232"/>
      <c r="J22" s="1383"/>
      <c r="K22" s="1213"/>
      <c r="L22" s="1213"/>
    </row>
    <row r="23" spans="1:13" ht="18.75" x14ac:dyDescent="0.3">
      <c r="A23" s="808"/>
      <c r="B23" s="1220"/>
      <c r="C23" s="1207" t="s">
        <v>205</v>
      </c>
      <c r="D23" s="1228" t="s">
        <v>229</v>
      </c>
      <c r="E23" s="1229"/>
      <c r="F23" s="1230"/>
      <c r="G23" s="1231">
        <v>1000</v>
      </c>
      <c r="H23" s="1230"/>
      <c r="I23" s="1232"/>
      <c r="J23" s="1383">
        <f t="shared" si="1"/>
        <v>1000</v>
      </c>
      <c r="K23" s="1213">
        <v>1000</v>
      </c>
      <c r="L23" s="1213">
        <v>1000</v>
      </c>
    </row>
    <row r="24" spans="1:13" ht="18.75" x14ac:dyDescent="0.3">
      <c r="A24" s="808"/>
      <c r="B24" s="1220">
        <v>63306</v>
      </c>
      <c r="C24" s="1207" t="s">
        <v>195</v>
      </c>
      <c r="D24" s="1228" t="s">
        <v>111</v>
      </c>
      <c r="E24" s="1229"/>
      <c r="F24" s="1230"/>
      <c r="G24" s="1231">
        <v>1000</v>
      </c>
      <c r="H24" s="1230"/>
      <c r="I24" s="1232"/>
      <c r="J24" s="1383">
        <f t="shared" si="1"/>
        <v>1000</v>
      </c>
      <c r="K24" s="1213">
        <v>1000</v>
      </c>
      <c r="L24" s="1213">
        <v>1000</v>
      </c>
    </row>
    <row r="25" spans="1:13" ht="18.75" x14ac:dyDescent="0.3">
      <c r="A25" s="808"/>
      <c r="B25" s="1220"/>
      <c r="C25" s="1207" t="s">
        <v>203</v>
      </c>
      <c r="D25" s="1228" t="s">
        <v>269</v>
      </c>
      <c r="E25" s="1229"/>
      <c r="F25" s="1230"/>
      <c r="G25" s="1231">
        <v>2100</v>
      </c>
      <c r="H25" s="1230"/>
      <c r="I25" s="1232"/>
      <c r="J25" s="1383">
        <f t="shared" si="1"/>
        <v>2100</v>
      </c>
      <c r="K25" s="1213">
        <v>2100</v>
      </c>
      <c r="L25" s="1213">
        <v>2100</v>
      </c>
    </row>
    <row r="26" spans="1:13" ht="18.75" x14ac:dyDescent="0.3">
      <c r="A26" s="808"/>
      <c r="B26" s="1220">
        <v>63309</v>
      </c>
      <c r="C26" s="1233">
        <v>0</v>
      </c>
      <c r="D26" s="1228" t="s">
        <v>355</v>
      </c>
      <c r="E26" s="1229"/>
      <c r="F26" s="1230"/>
      <c r="G26" s="1231">
        <v>500</v>
      </c>
      <c r="H26" s="1230"/>
      <c r="I26" s="1232"/>
      <c r="J26" s="1383">
        <f t="shared" si="1"/>
        <v>500</v>
      </c>
      <c r="K26" s="1213">
        <v>500</v>
      </c>
      <c r="L26" s="1213">
        <v>500</v>
      </c>
    </row>
    <row r="27" spans="1:13" ht="18.75" x14ac:dyDescent="0.3">
      <c r="A27" s="808"/>
      <c r="B27" s="1220">
        <v>63310</v>
      </c>
      <c r="C27" s="1233">
        <v>0</v>
      </c>
      <c r="D27" s="1228" t="s">
        <v>271</v>
      </c>
      <c r="E27" s="1229"/>
      <c r="F27" s="1230"/>
      <c r="G27" s="1231">
        <v>70</v>
      </c>
      <c r="H27" s="1230"/>
      <c r="I27" s="1232"/>
      <c r="J27" s="1383">
        <f t="shared" si="1"/>
        <v>70</v>
      </c>
      <c r="K27" s="1213">
        <v>70</v>
      </c>
      <c r="L27" s="1213">
        <v>70</v>
      </c>
    </row>
    <row r="28" spans="1:13" ht="18.75" x14ac:dyDescent="0.3">
      <c r="A28" s="808"/>
      <c r="B28" s="1220">
        <v>633016</v>
      </c>
      <c r="C28" s="1234">
        <v>0</v>
      </c>
      <c r="D28" s="1235" t="s">
        <v>231</v>
      </c>
      <c r="E28" s="1236"/>
      <c r="F28" s="1237"/>
      <c r="G28" s="1238">
        <v>1000</v>
      </c>
      <c r="H28" s="1237"/>
      <c r="I28" s="1198"/>
      <c r="J28" s="1383">
        <v>1000</v>
      </c>
      <c r="K28" s="1204">
        <v>1000</v>
      </c>
      <c r="L28" s="1204">
        <v>1000</v>
      </c>
    </row>
    <row r="29" spans="1:13" ht="18.75" customHeight="1" thickBot="1" x14ac:dyDescent="0.35">
      <c r="A29" s="810"/>
      <c r="B29" s="1239">
        <v>637005</v>
      </c>
      <c r="C29" s="1240"/>
      <c r="D29" s="1241" t="s">
        <v>119</v>
      </c>
      <c r="E29" s="1242"/>
      <c r="F29" s="1243"/>
      <c r="G29" s="1244">
        <v>1000</v>
      </c>
      <c r="H29" s="1245"/>
      <c r="I29" s="1246"/>
      <c r="J29" s="1385">
        <f t="shared" si="1"/>
        <v>1000</v>
      </c>
      <c r="K29" s="1247">
        <v>1000</v>
      </c>
      <c r="L29" s="1248">
        <v>1000</v>
      </c>
    </row>
    <row r="30" spans="1:13" ht="18" hidden="1" x14ac:dyDescent="0.25">
      <c r="A30" s="809"/>
      <c r="B30" s="811"/>
      <c r="C30" s="812"/>
      <c r="D30" s="812"/>
      <c r="E30" s="812"/>
      <c r="F30" s="812"/>
      <c r="G30" s="812"/>
      <c r="H30" s="812"/>
      <c r="I30" s="812"/>
      <c r="J30" s="812"/>
      <c r="K30" s="812"/>
      <c r="L30" s="812"/>
    </row>
    <row r="31" spans="1:13" ht="18" hidden="1" x14ac:dyDescent="0.25">
      <c r="A31" s="813"/>
      <c r="B31" s="811"/>
      <c r="C31" s="811"/>
      <c r="D31" s="812"/>
      <c r="E31" s="814"/>
      <c r="F31" s="815"/>
      <c r="G31" s="815"/>
      <c r="H31" s="815"/>
      <c r="I31" s="815"/>
      <c r="J31" s="815"/>
      <c r="K31" s="811"/>
      <c r="L31" s="811"/>
    </row>
    <row r="32" spans="1:13" ht="18" x14ac:dyDescent="0.25">
      <c r="A32" s="813"/>
      <c r="B32" s="811"/>
      <c r="C32" s="811"/>
      <c r="D32" s="811"/>
      <c r="E32" s="811"/>
      <c r="F32" s="811"/>
      <c r="G32" s="811"/>
      <c r="H32" s="811"/>
      <c r="I32" s="811"/>
      <c r="J32" s="811"/>
      <c r="K32" s="811"/>
      <c r="L32" s="811"/>
    </row>
    <row r="33" spans="1:12" ht="18" x14ac:dyDescent="0.25">
      <c r="A33" s="813"/>
      <c r="B33" s="811"/>
      <c r="C33" s="811"/>
      <c r="D33" s="811"/>
      <c r="E33" s="811"/>
      <c r="F33" s="811"/>
      <c r="G33" s="811"/>
      <c r="H33" s="811"/>
      <c r="I33" s="811"/>
      <c r="J33" s="811"/>
      <c r="K33" s="811"/>
      <c r="L33" s="811"/>
    </row>
  </sheetData>
  <mergeCells count="9">
    <mergeCell ref="A1:L1"/>
    <mergeCell ref="A3:J3"/>
    <mergeCell ref="E4:J4"/>
    <mergeCell ref="I6:I7"/>
    <mergeCell ref="J6:J7"/>
    <mergeCell ref="E6:E7"/>
    <mergeCell ref="F6:F7"/>
    <mergeCell ref="G6:G7"/>
    <mergeCell ref="H6:H7"/>
  </mergeCells>
  <phoneticPr fontId="3" type="noConversion"/>
  <printOptions horizontalCentered="1"/>
  <pageMargins left="0.51181102362204722" right="0.15748031496062992" top="0.9055118110236221" bottom="0.51181102362204722" header="0.51181102362204722" footer="0.51181102362204722"/>
  <pageSetup paperSize="9" scale="90" orientation="landscape" r:id="rId1"/>
  <headerFooter alignWithMargins="0">
    <oddFooter>&amp;LNavrh rozpočtu 2015&amp;CP1&amp;Rv11022015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selection activeCell="O30" sqref="O30"/>
    </sheetView>
  </sheetViews>
  <sheetFormatPr defaultRowHeight="12.75" x14ac:dyDescent="0.2"/>
  <cols>
    <col min="1" max="1" width="3.42578125" style="90" customWidth="1"/>
    <col min="2" max="2" width="7.28515625" style="16" customWidth="1"/>
    <col min="3" max="3" width="5.5703125" style="16" customWidth="1"/>
    <col min="4" max="4" width="36.85546875" style="16" customWidth="1"/>
    <col min="5" max="6" width="8.85546875" style="16" hidden="1" customWidth="1"/>
    <col min="7" max="7" width="9.85546875" style="16" customWidth="1"/>
    <col min="8" max="9" width="8.85546875" style="16" hidden="1" customWidth="1"/>
    <col min="10" max="10" width="11.42578125" style="16" customWidth="1"/>
    <col min="11" max="11" width="11.85546875" style="16" customWidth="1"/>
    <col min="12" max="12" width="13.42578125" style="16" customWidth="1"/>
    <col min="13" max="16384" width="9.140625" style="16"/>
  </cols>
  <sheetData>
    <row r="1" spans="1:12" ht="23.25" x14ac:dyDescent="0.35">
      <c r="A1" s="1440" t="s">
        <v>240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</row>
    <row r="2" spans="1:12" ht="7.5" customHeight="1" thickBot="1" x14ac:dyDescent="0.25"/>
    <row r="3" spans="1:12" ht="12" customHeight="1" thickBot="1" x14ac:dyDescent="0.25">
      <c r="A3" s="1461"/>
      <c r="B3" s="1462"/>
      <c r="C3" s="1462"/>
      <c r="D3" s="1462"/>
      <c r="E3" s="1462"/>
      <c r="F3" s="1462"/>
      <c r="G3" s="1462"/>
      <c r="H3" s="1462"/>
      <c r="I3" s="1462"/>
      <c r="J3" s="1462"/>
      <c r="K3" s="135"/>
      <c r="L3" s="135"/>
    </row>
    <row r="4" spans="1:12" ht="17.25" customHeight="1" x14ac:dyDescent="0.3">
      <c r="A4" s="216"/>
      <c r="B4" s="217"/>
      <c r="C4" s="218"/>
      <c r="D4" s="219"/>
      <c r="E4" s="220"/>
      <c r="F4" s="221"/>
      <c r="G4" s="221"/>
      <c r="H4" s="221" t="s">
        <v>133</v>
      </c>
      <c r="I4" s="221"/>
      <c r="J4" s="221"/>
      <c r="K4" s="222"/>
      <c r="L4" s="222"/>
    </row>
    <row r="5" spans="1:12" ht="14.25" customHeight="1" x14ac:dyDescent="0.2">
      <c r="A5" s="7" t="s">
        <v>95</v>
      </c>
      <c r="B5" s="223" t="s">
        <v>17</v>
      </c>
      <c r="C5" s="224"/>
      <c r="D5" s="225"/>
      <c r="E5" s="226"/>
      <c r="F5" s="227"/>
      <c r="G5" s="227"/>
      <c r="H5" s="227"/>
      <c r="I5" s="228" t="s">
        <v>18</v>
      </c>
      <c r="J5" s="229"/>
      <c r="K5" s="222" t="s">
        <v>21</v>
      </c>
      <c r="L5" s="222" t="s">
        <v>21</v>
      </c>
    </row>
    <row r="6" spans="1:12" ht="18.75" customHeight="1" x14ac:dyDescent="0.2">
      <c r="A6" s="8" t="s">
        <v>96</v>
      </c>
      <c r="B6" s="230" t="s">
        <v>94</v>
      </c>
      <c r="C6" s="231"/>
      <c r="D6" s="175" t="s">
        <v>11</v>
      </c>
      <c r="E6" s="1465">
        <v>610</v>
      </c>
      <c r="F6" s="1469">
        <v>620</v>
      </c>
      <c r="G6" s="1469">
        <v>630</v>
      </c>
      <c r="H6" s="1469">
        <v>640</v>
      </c>
      <c r="I6" s="1463">
        <v>650</v>
      </c>
      <c r="J6" s="1467" t="s">
        <v>421</v>
      </c>
      <c r="K6" s="222" t="s">
        <v>223</v>
      </c>
      <c r="L6" s="222" t="s">
        <v>420</v>
      </c>
    </row>
    <row r="7" spans="1:12" ht="13.5" thickBot="1" x14ac:dyDescent="0.25">
      <c r="A7" s="144"/>
      <c r="B7" s="232"/>
      <c r="C7" s="233"/>
      <c r="D7" s="179"/>
      <c r="E7" s="1466"/>
      <c r="F7" s="1470"/>
      <c r="G7" s="1471"/>
      <c r="H7" s="1471"/>
      <c r="I7" s="1464"/>
      <c r="J7" s="1468"/>
      <c r="K7" s="222"/>
      <c r="L7" s="222"/>
    </row>
    <row r="8" spans="1:12" ht="15.75" thickTop="1" x14ac:dyDescent="0.2">
      <c r="A8" s="234"/>
      <c r="B8" s="235"/>
      <c r="C8" s="236"/>
      <c r="D8" s="236"/>
      <c r="E8" s="237">
        <f>SUM(E10+E13+E16+E23+E26+E32)</f>
        <v>0</v>
      </c>
      <c r="F8" s="238">
        <f>SUM(F10+F13+F16+F23+F26+F32)</f>
        <v>0</v>
      </c>
      <c r="G8" s="927">
        <f>SUM(G9+G13+G15+G23+G26+G32)</f>
        <v>9130</v>
      </c>
      <c r="H8" s="927">
        <f>SUM(H10,H13,H23,H26,H32)</f>
        <v>0</v>
      </c>
      <c r="I8" s="927">
        <f>SUM(I10,I13,I16,I23,I26,I32)</f>
        <v>0</v>
      </c>
      <c r="J8" s="928">
        <f>SUM(J9+J13+J15+J23+J26+J32)</f>
        <v>9130</v>
      </c>
      <c r="K8" s="929">
        <f>SUM(K9+K13+K15+K23+K26+K32)</f>
        <v>9130</v>
      </c>
      <c r="L8" s="929">
        <f>SUM(L9+L13+L15+L23+L26+L32)</f>
        <v>9130</v>
      </c>
    </row>
    <row r="9" spans="1:12" x14ac:dyDescent="0.2">
      <c r="A9" s="239"/>
      <c r="B9" s="240"/>
      <c r="C9" s="241"/>
      <c r="D9" s="241"/>
      <c r="E9" s="242"/>
      <c r="F9" s="243"/>
      <c r="G9" s="1455">
        <f>SUM(G11:G12)</f>
        <v>100</v>
      </c>
      <c r="H9" s="930"/>
      <c r="I9" s="930"/>
      <c r="J9" s="1457">
        <f>SUM(J11:J12)</f>
        <v>100</v>
      </c>
      <c r="K9" s="1459">
        <f>SUM(K11:K12)</f>
        <v>100</v>
      </c>
      <c r="L9" s="1459">
        <f>SUM(L11:L12)</f>
        <v>100</v>
      </c>
    </row>
    <row r="10" spans="1:12" x14ac:dyDescent="0.2">
      <c r="A10" s="244"/>
      <c r="B10" s="245"/>
      <c r="C10" s="246"/>
      <c r="D10" s="247" t="s">
        <v>234</v>
      </c>
      <c r="E10" s="248">
        <f>SUM(E11:E12)</f>
        <v>0</v>
      </c>
      <c r="F10" s="249">
        <f>SUM(F11:F12)</f>
        <v>0</v>
      </c>
      <c r="G10" s="1456"/>
      <c r="H10" s="931">
        <f>SUM(H11:H12)</f>
        <v>0</v>
      </c>
      <c r="I10" s="931">
        <f>SUM(I11:I12)</f>
        <v>0</v>
      </c>
      <c r="J10" s="1458"/>
      <c r="K10" s="1460"/>
      <c r="L10" s="1460"/>
    </row>
    <row r="11" spans="1:12" ht="14.25" x14ac:dyDescent="0.2">
      <c r="A11" s="250"/>
      <c r="B11" s="251" t="s">
        <v>232</v>
      </c>
      <c r="C11" s="252" t="s">
        <v>191</v>
      </c>
      <c r="D11" s="253"/>
      <c r="E11" s="254"/>
      <c r="F11" s="255"/>
      <c r="G11" s="932"/>
      <c r="H11" s="933"/>
      <c r="I11" s="933"/>
      <c r="J11" s="934"/>
      <c r="K11" s="935"/>
      <c r="L11" s="936"/>
    </row>
    <row r="12" spans="1:12" ht="14.25" x14ac:dyDescent="0.2">
      <c r="A12" s="250"/>
      <c r="B12" s="257"/>
      <c r="C12" s="258" t="s">
        <v>107</v>
      </c>
      <c r="D12" s="253" t="s">
        <v>233</v>
      </c>
      <c r="E12" s="254"/>
      <c r="F12" s="255"/>
      <c r="G12" s="932">
        <v>100</v>
      </c>
      <c r="H12" s="933"/>
      <c r="I12" s="933"/>
      <c r="J12" s="934">
        <v>100</v>
      </c>
      <c r="K12" s="936">
        <v>100</v>
      </c>
      <c r="L12" s="936">
        <v>100</v>
      </c>
    </row>
    <row r="13" spans="1:12" x14ac:dyDescent="0.2">
      <c r="A13" s="259"/>
      <c r="B13" s="260" t="s">
        <v>171</v>
      </c>
      <c r="C13" s="261"/>
      <c r="D13" s="261"/>
      <c r="E13" s="248">
        <f>SUM(E14:E14)</f>
        <v>0</v>
      </c>
      <c r="F13" s="249">
        <f>SUM(F14:F14)</f>
        <v>0</v>
      </c>
      <c r="G13" s="931">
        <f>SUM(G14:G14)</f>
        <v>3000</v>
      </c>
      <c r="H13" s="931">
        <f>SUM(H14:H14)</f>
        <v>0</v>
      </c>
      <c r="I13" s="931">
        <f>SUM(I14:I14)</f>
        <v>0</v>
      </c>
      <c r="J13" s="937">
        <f>SUM(E13:I13)</f>
        <v>3000</v>
      </c>
      <c r="K13" s="938">
        <v>3000</v>
      </c>
      <c r="L13" s="938">
        <v>3000</v>
      </c>
    </row>
    <row r="14" spans="1:12" s="134" customFormat="1" x14ac:dyDescent="0.2">
      <c r="A14" s="262"/>
      <c r="B14" s="263"/>
      <c r="C14" s="264">
        <v>1</v>
      </c>
      <c r="D14" s="265" t="s">
        <v>65</v>
      </c>
      <c r="E14" s="266"/>
      <c r="F14" s="267"/>
      <c r="G14" s="939">
        <v>3000</v>
      </c>
      <c r="H14" s="940"/>
      <c r="I14" s="940"/>
      <c r="J14" s="941">
        <f>E14+F14+G14+H14</f>
        <v>3000</v>
      </c>
      <c r="K14" s="942">
        <v>3000</v>
      </c>
      <c r="L14" s="942">
        <v>3000</v>
      </c>
    </row>
    <row r="15" spans="1:12" x14ac:dyDescent="0.2">
      <c r="A15" s="268"/>
      <c r="B15" s="240"/>
      <c r="C15" s="269"/>
      <c r="D15" s="269"/>
      <c r="E15" s="270"/>
      <c r="F15" s="271"/>
      <c r="G15" s="1455">
        <f>SUM(G17:G18)</f>
        <v>630</v>
      </c>
      <c r="H15" s="931"/>
      <c r="I15" s="931"/>
      <c r="J15" s="1457">
        <f>SUM(J17:J18)</f>
        <v>630</v>
      </c>
      <c r="K15" s="1459">
        <f>SUM(K17:K18)</f>
        <v>630</v>
      </c>
      <c r="L15" s="1459">
        <f>SUM(L17:L18)</f>
        <v>630</v>
      </c>
    </row>
    <row r="16" spans="1:12" ht="15" x14ac:dyDescent="0.25">
      <c r="A16" s="272"/>
      <c r="B16" s="245"/>
      <c r="C16" s="273"/>
      <c r="D16" s="274" t="s">
        <v>235</v>
      </c>
      <c r="E16" s="248">
        <f>SUM(E17:E18)</f>
        <v>0</v>
      </c>
      <c r="F16" s="249">
        <f>SUM(F17:F18)</f>
        <v>0</v>
      </c>
      <c r="G16" s="1456"/>
      <c r="H16" s="931">
        <f>SUM(H17:H18)</f>
        <v>0</v>
      </c>
      <c r="I16" s="931">
        <f>SUM(I17:I18)</f>
        <v>0</v>
      </c>
      <c r="J16" s="1458"/>
      <c r="K16" s="1460"/>
      <c r="L16" s="1460"/>
    </row>
    <row r="17" spans="1:12" x14ac:dyDescent="0.2">
      <c r="A17" s="28"/>
      <c r="B17" s="275" t="s">
        <v>236</v>
      </c>
      <c r="C17" s="276" t="s">
        <v>203</v>
      </c>
      <c r="D17" s="87" t="s">
        <v>353</v>
      </c>
      <c r="E17" s="131"/>
      <c r="F17" s="132"/>
      <c r="G17" s="943">
        <v>130</v>
      </c>
      <c r="H17" s="943"/>
      <c r="I17" s="943"/>
      <c r="J17" s="941">
        <f>SUM(E17:I17)</f>
        <v>130</v>
      </c>
      <c r="K17" s="942">
        <v>130</v>
      </c>
      <c r="L17" s="942">
        <v>130</v>
      </c>
    </row>
    <row r="18" spans="1:12" x14ac:dyDescent="0.2">
      <c r="A18" s="26"/>
      <c r="B18" s="275"/>
      <c r="C18" s="276" t="s">
        <v>192</v>
      </c>
      <c r="D18" s="87" t="s">
        <v>237</v>
      </c>
      <c r="E18" s="131"/>
      <c r="F18" s="132"/>
      <c r="G18" s="939">
        <v>500</v>
      </c>
      <c r="H18" s="943"/>
      <c r="I18" s="943"/>
      <c r="J18" s="941">
        <v>500</v>
      </c>
      <c r="K18" s="942">
        <v>500</v>
      </c>
      <c r="L18" s="942">
        <v>500</v>
      </c>
    </row>
    <row r="19" spans="1:12" ht="1.1499999999999999" hidden="1" customHeight="1" x14ac:dyDescent="0.2">
      <c r="A19" s="141"/>
      <c r="B19" s="133"/>
      <c r="C19" s="133"/>
      <c r="D19" s="133"/>
      <c r="E19" s="131"/>
      <c r="F19" s="132"/>
      <c r="G19" s="943"/>
      <c r="H19" s="943"/>
      <c r="I19" s="943"/>
      <c r="J19" s="944"/>
      <c r="K19" s="945"/>
      <c r="L19" s="945"/>
    </row>
    <row r="20" spans="1:12" hidden="1" x14ac:dyDescent="0.2">
      <c r="A20" s="141"/>
      <c r="B20" s="133"/>
      <c r="C20" s="133"/>
      <c r="D20" s="133"/>
      <c r="E20" s="131"/>
      <c r="F20" s="132"/>
      <c r="G20" s="943"/>
      <c r="H20" s="943"/>
      <c r="I20" s="943"/>
      <c r="J20" s="944"/>
      <c r="K20" s="945"/>
      <c r="L20" s="945"/>
    </row>
    <row r="21" spans="1:12" hidden="1" x14ac:dyDescent="0.2">
      <c r="A21" s="141"/>
      <c r="B21" s="133"/>
      <c r="C21" s="133"/>
      <c r="D21" s="133"/>
      <c r="E21" s="131"/>
      <c r="F21" s="132"/>
      <c r="G21" s="943"/>
      <c r="H21" s="943"/>
      <c r="I21" s="943"/>
      <c r="J21" s="944"/>
      <c r="K21" s="945"/>
      <c r="L21" s="945"/>
    </row>
    <row r="22" spans="1:12" ht="52.15" hidden="1" customHeight="1" x14ac:dyDescent="0.2">
      <c r="A22" s="277"/>
      <c r="B22" s="278"/>
      <c r="C22" s="279"/>
      <c r="D22" s="280"/>
      <c r="E22" s="281"/>
      <c r="F22" s="282"/>
      <c r="G22" s="939"/>
      <c r="H22" s="946"/>
      <c r="I22" s="946"/>
      <c r="J22" s="947"/>
      <c r="K22" s="942"/>
      <c r="L22" s="942"/>
    </row>
    <row r="23" spans="1:12" x14ac:dyDescent="0.2">
      <c r="A23" s="272"/>
      <c r="B23" s="245" t="s">
        <v>173</v>
      </c>
      <c r="C23" s="273"/>
      <c r="D23" s="246"/>
      <c r="E23" s="248">
        <f>SUM(E24+E25)</f>
        <v>0</v>
      </c>
      <c r="F23" s="249">
        <f>SUM(F24+F25)</f>
        <v>0</v>
      </c>
      <c r="G23" s="931">
        <f>SUM(G24+G25)</f>
        <v>1150</v>
      </c>
      <c r="H23" s="931">
        <f>SUM(H24+H25)</f>
        <v>0</v>
      </c>
      <c r="I23" s="931">
        <f>SUM(I24+I25)</f>
        <v>0</v>
      </c>
      <c r="J23" s="937">
        <f>SUM(E23:I23)</f>
        <v>1150</v>
      </c>
      <c r="K23" s="938">
        <f>SUM(K24+K25)</f>
        <v>1150</v>
      </c>
      <c r="L23" s="938">
        <f>SUM(L24+L25)</f>
        <v>1150</v>
      </c>
    </row>
    <row r="24" spans="1:12" x14ac:dyDescent="0.2">
      <c r="A24" s="28"/>
      <c r="B24" s="284"/>
      <c r="C24" s="285" t="s">
        <v>12</v>
      </c>
      <c r="D24" s="286" t="s">
        <v>66</v>
      </c>
      <c r="E24" s="287"/>
      <c r="F24" s="256"/>
      <c r="G24" s="932">
        <v>150</v>
      </c>
      <c r="H24" s="933"/>
      <c r="I24" s="933"/>
      <c r="J24" s="934">
        <v>150</v>
      </c>
      <c r="K24" s="936">
        <v>150</v>
      </c>
      <c r="L24" s="936">
        <v>150</v>
      </c>
    </row>
    <row r="25" spans="1:12" x14ac:dyDescent="0.2">
      <c r="A25" s="28"/>
      <c r="B25" s="288"/>
      <c r="C25" s="285" t="s">
        <v>13</v>
      </c>
      <c r="D25" s="289" t="s">
        <v>109</v>
      </c>
      <c r="E25" s="287"/>
      <c r="F25" s="256"/>
      <c r="G25" s="932">
        <v>1000</v>
      </c>
      <c r="H25" s="933"/>
      <c r="I25" s="933"/>
      <c r="J25" s="934">
        <v>1000</v>
      </c>
      <c r="K25" s="936">
        <v>1000</v>
      </c>
      <c r="L25" s="936">
        <v>1000</v>
      </c>
    </row>
    <row r="26" spans="1:12" x14ac:dyDescent="0.2">
      <c r="A26" s="290"/>
      <c r="B26" s="260" t="s">
        <v>108</v>
      </c>
      <c r="C26" s="291"/>
      <c r="D26" s="291"/>
      <c r="E26" s="248">
        <f t="shared" ref="E26:L26" si="0">SUM(E27:E31)</f>
        <v>0</v>
      </c>
      <c r="F26" s="249">
        <f t="shared" si="0"/>
        <v>0</v>
      </c>
      <c r="G26" s="931">
        <f t="shared" si="0"/>
        <v>3100</v>
      </c>
      <c r="H26" s="931">
        <f t="shared" si="0"/>
        <v>0</v>
      </c>
      <c r="I26" s="931">
        <f t="shared" si="0"/>
        <v>0</v>
      </c>
      <c r="J26" s="937">
        <f t="shared" si="0"/>
        <v>3100</v>
      </c>
      <c r="K26" s="938">
        <f t="shared" si="0"/>
        <v>3100</v>
      </c>
      <c r="L26" s="938">
        <f t="shared" si="0"/>
        <v>3100</v>
      </c>
    </row>
    <row r="27" spans="1:12" x14ac:dyDescent="0.2">
      <c r="A27" s="292"/>
      <c r="B27" s="293" t="s">
        <v>238</v>
      </c>
      <c r="C27" s="276" t="s">
        <v>191</v>
      </c>
      <c r="D27" s="294" t="s">
        <v>457</v>
      </c>
      <c r="E27" s="295"/>
      <c r="F27" s="283"/>
      <c r="G27" s="939">
        <v>1000</v>
      </c>
      <c r="H27" s="946"/>
      <c r="I27" s="946"/>
      <c r="J27" s="941">
        <v>1000</v>
      </c>
      <c r="K27" s="942">
        <v>1000</v>
      </c>
      <c r="L27" s="942">
        <v>1000</v>
      </c>
    </row>
    <row r="28" spans="1:12" x14ac:dyDescent="0.2">
      <c r="A28" s="292"/>
      <c r="B28" s="284"/>
      <c r="C28" s="285" t="s">
        <v>203</v>
      </c>
      <c r="D28" s="286" t="s">
        <v>110</v>
      </c>
      <c r="E28" s="287"/>
      <c r="F28" s="256"/>
      <c r="G28" s="932">
        <v>500</v>
      </c>
      <c r="H28" s="933"/>
      <c r="I28" s="933"/>
      <c r="J28" s="934">
        <v>500</v>
      </c>
      <c r="K28" s="936">
        <v>500</v>
      </c>
      <c r="L28" s="936">
        <v>500</v>
      </c>
    </row>
    <row r="29" spans="1:12" x14ac:dyDescent="0.2">
      <c r="A29" s="292"/>
      <c r="B29" s="284"/>
      <c r="C29" s="285" t="s">
        <v>192</v>
      </c>
      <c r="D29" s="286" t="s">
        <v>448</v>
      </c>
      <c r="E29" s="287"/>
      <c r="F29" s="256"/>
      <c r="G29" s="932">
        <v>1000</v>
      </c>
      <c r="H29" s="933"/>
      <c r="I29" s="933"/>
      <c r="J29" s="934">
        <v>1000</v>
      </c>
      <c r="K29" s="936">
        <v>1000</v>
      </c>
      <c r="L29" s="936">
        <v>1000</v>
      </c>
    </row>
    <row r="30" spans="1:12" x14ac:dyDescent="0.2">
      <c r="A30" s="292"/>
      <c r="B30" s="284"/>
      <c r="C30" s="285" t="s">
        <v>209</v>
      </c>
      <c r="D30" s="286" t="s">
        <v>449</v>
      </c>
      <c r="E30" s="287"/>
      <c r="F30" s="256"/>
      <c r="G30" s="932">
        <v>600</v>
      </c>
      <c r="H30" s="933"/>
      <c r="I30" s="933"/>
      <c r="J30" s="934">
        <v>600</v>
      </c>
      <c r="K30" s="936">
        <v>600</v>
      </c>
      <c r="L30" s="936">
        <v>600</v>
      </c>
    </row>
    <row r="31" spans="1:12" x14ac:dyDescent="0.2">
      <c r="A31" s="292"/>
      <c r="B31" s="284" t="s">
        <v>239</v>
      </c>
      <c r="C31" s="285" t="s">
        <v>191</v>
      </c>
      <c r="D31" s="286"/>
      <c r="E31" s="287"/>
      <c r="F31" s="256"/>
      <c r="G31" s="932"/>
      <c r="H31" s="933"/>
      <c r="I31" s="933"/>
      <c r="J31" s="934"/>
      <c r="K31" s="936"/>
      <c r="L31" s="936"/>
    </row>
    <row r="32" spans="1:12" x14ac:dyDescent="0.2">
      <c r="A32" s="259"/>
      <c r="B32" s="260" t="s">
        <v>97</v>
      </c>
      <c r="C32" s="261"/>
      <c r="D32" s="261"/>
      <c r="E32" s="270">
        <f>SUM(E33:E34:E35)</f>
        <v>0</v>
      </c>
      <c r="F32" s="271">
        <f>SUM(F33:F34:F35)</f>
        <v>0</v>
      </c>
      <c r="G32" s="931">
        <f>SUM(G33:G34:G35)</f>
        <v>1150</v>
      </c>
      <c r="H32" s="931">
        <f>SUM(H33:H34:H35)</f>
        <v>0</v>
      </c>
      <c r="I32" s="931">
        <f>SUM(I33:I34:I35)</f>
        <v>0</v>
      </c>
      <c r="J32" s="937">
        <f>SUM(E32:I32)</f>
        <v>1150</v>
      </c>
      <c r="K32" s="938">
        <f>SUM(K33:K34:K35)</f>
        <v>1150</v>
      </c>
      <c r="L32" s="938">
        <f>SUM(L33:L34:L35)</f>
        <v>1150</v>
      </c>
    </row>
    <row r="33" spans="1:12" x14ac:dyDescent="0.2">
      <c r="A33" s="296"/>
      <c r="B33" s="297"/>
      <c r="C33" s="298" t="s">
        <v>12</v>
      </c>
      <c r="D33" s="299" t="s">
        <v>67</v>
      </c>
      <c r="E33" s="287"/>
      <c r="F33" s="256"/>
      <c r="G33" s="932">
        <v>500</v>
      </c>
      <c r="H33" s="933"/>
      <c r="I33" s="933"/>
      <c r="J33" s="934">
        <v>500</v>
      </c>
      <c r="K33" s="936">
        <v>500</v>
      </c>
      <c r="L33" s="936">
        <v>500</v>
      </c>
    </row>
    <row r="34" spans="1:12" x14ac:dyDescent="0.2">
      <c r="A34" s="296"/>
      <c r="B34" s="278"/>
      <c r="C34" s="298" t="s">
        <v>13</v>
      </c>
      <c r="D34" s="299" t="s">
        <v>354</v>
      </c>
      <c r="E34" s="287"/>
      <c r="F34" s="256"/>
      <c r="G34" s="932">
        <v>500</v>
      </c>
      <c r="H34" s="933"/>
      <c r="I34" s="933"/>
      <c r="J34" s="934">
        <v>500</v>
      </c>
      <c r="K34" s="936">
        <v>500</v>
      </c>
      <c r="L34" s="936">
        <v>500</v>
      </c>
    </row>
    <row r="35" spans="1:12" ht="13.5" thickBot="1" x14ac:dyDescent="0.25">
      <c r="A35" s="300"/>
      <c r="B35" s="301"/>
      <c r="C35" s="302" t="s">
        <v>14</v>
      </c>
      <c r="D35" s="303" t="s">
        <v>63</v>
      </c>
      <c r="E35" s="304"/>
      <c r="F35" s="305"/>
      <c r="G35" s="948">
        <v>150</v>
      </c>
      <c r="H35" s="949"/>
      <c r="I35" s="949"/>
      <c r="J35" s="950">
        <v>150</v>
      </c>
      <c r="K35" s="951">
        <v>150</v>
      </c>
      <c r="L35" s="951">
        <v>150</v>
      </c>
    </row>
  </sheetData>
  <mergeCells count="16">
    <mergeCell ref="A1:L1"/>
    <mergeCell ref="G15:G16"/>
    <mergeCell ref="J15:J16"/>
    <mergeCell ref="K15:K16"/>
    <mergeCell ref="L15:L16"/>
    <mergeCell ref="G9:G10"/>
    <mergeCell ref="J9:J10"/>
    <mergeCell ref="K9:K10"/>
    <mergeCell ref="L9:L10"/>
    <mergeCell ref="A3:J3"/>
    <mergeCell ref="I6:I7"/>
    <mergeCell ref="E6:E7"/>
    <mergeCell ref="J6:J7"/>
    <mergeCell ref="F6:F7"/>
    <mergeCell ref="G6:G7"/>
    <mergeCell ref="H6:H7"/>
  </mergeCells>
  <phoneticPr fontId="3" type="noConversion"/>
  <printOptions horizontalCentered="1"/>
  <pageMargins left="0.11811023622047245" right="0" top="0.86614173228346458" bottom="0.62992125984251968" header="0.47244094488188981" footer="0.39370078740157483"/>
  <pageSetup paperSize="9" scale="88" orientation="portrait" r:id="rId1"/>
  <headerFooter alignWithMargins="0">
    <oddFooter>&amp;LNávrh rozpočtu 2015&amp;CP2&amp;Rv11022015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115" zoomScaleNormal="115" workbookViewId="0">
      <selection activeCell="O12" sqref="O12"/>
    </sheetView>
  </sheetViews>
  <sheetFormatPr defaultRowHeight="12.75" x14ac:dyDescent="0.2"/>
  <cols>
    <col min="1" max="1" width="3.85546875" style="90" customWidth="1"/>
    <col min="2" max="2" width="3.42578125" style="90" customWidth="1"/>
    <col min="3" max="3" width="7.28515625" style="16" customWidth="1"/>
    <col min="4" max="4" width="2.28515625" style="16" customWidth="1"/>
    <col min="5" max="5" width="37.140625" style="16" customWidth="1"/>
    <col min="6" max="8" width="11.85546875" style="16" customWidth="1"/>
    <col min="9" max="10" width="11.85546875" style="16" hidden="1" customWidth="1"/>
    <col min="11" max="11" width="11.85546875" style="16" customWidth="1"/>
    <col min="12" max="13" width="11.85546875" style="19" customWidth="1"/>
    <col min="14" max="14" width="10.85546875" style="16" bestFit="1" customWidth="1"/>
    <col min="15" max="16384" width="9.140625" style="16"/>
  </cols>
  <sheetData>
    <row r="1" spans="1:14" ht="23.25" x14ac:dyDescent="0.35">
      <c r="A1" s="1472" t="s">
        <v>241</v>
      </c>
      <c r="B1" s="1472"/>
      <c r="C1" s="1472"/>
      <c r="D1" s="1472"/>
      <c r="E1" s="1472"/>
      <c r="F1" s="1472"/>
      <c r="G1" s="1472"/>
      <c r="H1" s="1472"/>
      <c r="I1" s="1472"/>
      <c r="J1" s="1472"/>
      <c r="K1" s="1472"/>
      <c r="L1" s="1472"/>
      <c r="M1" s="1472"/>
    </row>
    <row r="2" spans="1:14" ht="13.5" thickBot="1" x14ac:dyDescent="0.25"/>
    <row r="3" spans="1:14" ht="13.5" customHeight="1" thickBot="1" x14ac:dyDescent="0.25">
      <c r="A3" s="1473" t="s">
        <v>394</v>
      </c>
      <c r="B3" s="1474"/>
      <c r="C3" s="1474"/>
      <c r="D3" s="1474"/>
      <c r="E3" s="1474"/>
      <c r="F3" s="1474"/>
      <c r="G3" s="1474"/>
      <c r="H3" s="1474"/>
      <c r="I3" s="1474"/>
      <c r="J3" s="1474"/>
      <c r="K3" s="1474"/>
      <c r="L3" s="135"/>
      <c r="M3" s="135"/>
    </row>
    <row r="4" spans="1:14" ht="18.75" customHeight="1" x14ac:dyDescent="0.2">
      <c r="A4" s="122"/>
      <c r="B4" s="306"/>
      <c r="C4" s="307"/>
      <c r="D4" s="308"/>
      <c r="E4" s="309"/>
      <c r="F4" s="1477" t="s">
        <v>422</v>
      </c>
      <c r="G4" s="1478"/>
      <c r="H4" s="1478"/>
      <c r="I4" s="1478"/>
      <c r="J4" s="1478"/>
      <c r="K4" s="1478"/>
      <c r="L4" s="310"/>
      <c r="M4" s="310"/>
    </row>
    <row r="5" spans="1:14" x14ac:dyDescent="0.2">
      <c r="A5" s="123"/>
      <c r="B5" s="311" t="s">
        <v>95</v>
      </c>
      <c r="C5" s="312" t="s">
        <v>17</v>
      </c>
      <c r="D5" s="1485" t="s">
        <v>18</v>
      </c>
      <c r="E5" s="1486"/>
      <c r="F5" s="313"/>
      <c r="G5" s="314"/>
      <c r="H5" s="314"/>
      <c r="I5" s="314"/>
      <c r="J5" s="314"/>
      <c r="K5" s="314"/>
      <c r="L5" s="310" t="s">
        <v>21</v>
      </c>
      <c r="M5" s="310" t="s">
        <v>21</v>
      </c>
    </row>
    <row r="6" spans="1:14" x14ac:dyDescent="0.2">
      <c r="A6" s="122"/>
      <c r="B6" s="315" t="s">
        <v>96</v>
      </c>
      <c r="C6" s="316" t="s">
        <v>94</v>
      </c>
      <c r="D6" s="308"/>
      <c r="E6" s="317" t="s">
        <v>11</v>
      </c>
      <c r="F6" s="1481">
        <v>610</v>
      </c>
      <c r="G6" s="1483">
        <v>620</v>
      </c>
      <c r="H6" s="1483">
        <v>630</v>
      </c>
      <c r="I6" s="1483">
        <v>640</v>
      </c>
      <c r="J6" s="1475">
        <v>650</v>
      </c>
      <c r="K6" s="1479" t="s">
        <v>9</v>
      </c>
      <c r="L6" s="310" t="s">
        <v>223</v>
      </c>
      <c r="M6" s="310" t="s">
        <v>420</v>
      </c>
    </row>
    <row r="7" spans="1:14" ht="13.5" thickBot="1" x14ac:dyDescent="0.25">
      <c r="A7" s="124"/>
      <c r="B7" s="318"/>
      <c r="C7" s="319"/>
      <c r="D7" s="320"/>
      <c r="E7" s="321"/>
      <c r="F7" s="1482"/>
      <c r="G7" s="1484"/>
      <c r="H7" s="1484"/>
      <c r="I7" s="1484"/>
      <c r="J7" s="1476"/>
      <c r="K7" s="1480"/>
      <c r="L7" s="322"/>
      <c r="M7" s="322"/>
    </row>
    <row r="8" spans="1:14" ht="14.25" thickTop="1" thickBot="1" x14ac:dyDescent="0.25">
      <c r="A8" s="28"/>
      <c r="B8" s="323"/>
      <c r="C8" s="324"/>
      <c r="D8" s="325"/>
      <c r="E8" s="326" t="s">
        <v>243</v>
      </c>
      <c r="F8" s="327">
        <v>1300</v>
      </c>
      <c r="G8" s="328">
        <f>G9+G14+G23</f>
        <v>500</v>
      </c>
      <c r="H8" s="328">
        <f>H10+H14+H23</f>
        <v>686</v>
      </c>
      <c r="I8" s="328">
        <f>SUM(I9,I23)</f>
        <v>0</v>
      </c>
      <c r="J8" s="329">
        <f>SUM(J9,J23)</f>
        <v>0</v>
      </c>
      <c r="K8" s="329">
        <f>SUM(F8:J8)</f>
        <v>2486</v>
      </c>
      <c r="L8" s="330">
        <f>+K8</f>
        <v>2486</v>
      </c>
      <c r="M8" s="330">
        <f>+L8</f>
        <v>2486</v>
      </c>
    </row>
    <row r="9" spans="1:14" ht="13.5" thickTop="1" x14ac:dyDescent="0.2">
      <c r="A9" s="26"/>
      <c r="B9" s="331">
        <v>1</v>
      </c>
      <c r="C9" s="260" t="s">
        <v>150</v>
      </c>
      <c r="D9" s="291"/>
      <c r="E9" s="291"/>
      <c r="F9" s="332">
        <f>SUM(F10+F14)</f>
        <v>1300</v>
      </c>
      <c r="G9" s="333">
        <f>+G10</f>
        <v>500</v>
      </c>
      <c r="H9" s="333">
        <f>SUM(H14+H10)</f>
        <v>356</v>
      </c>
      <c r="I9" s="333">
        <f>SUM(I10,I14)</f>
        <v>0</v>
      </c>
      <c r="J9" s="334">
        <f>SUM(J10,J14)</f>
        <v>0</v>
      </c>
      <c r="K9" s="335">
        <f>SUM(F9:G9:H9)</f>
        <v>2156</v>
      </c>
      <c r="L9" s="336">
        <f>+K9</f>
        <v>2156</v>
      </c>
      <c r="M9" s="336">
        <f>+L9</f>
        <v>2156</v>
      </c>
      <c r="N9" s="751"/>
    </row>
    <row r="10" spans="1:14" x14ac:dyDescent="0.2">
      <c r="A10" s="28"/>
      <c r="B10" s="337"/>
      <c r="C10" s="338" t="s">
        <v>242</v>
      </c>
      <c r="D10" s="339" t="s">
        <v>105</v>
      </c>
      <c r="E10" s="340"/>
      <c r="F10" s="341">
        <v>1200</v>
      </c>
      <c r="G10" s="342">
        <f t="shared" ref="G10:M10" si="0">SUM(G11:G13)</f>
        <v>500</v>
      </c>
      <c r="H10" s="342">
        <v>146</v>
      </c>
      <c r="I10" s="342">
        <f t="shared" si="0"/>
        <v>0</v>
      </c>
      <c r="J10" s="342">
        <f t="shared" si="0"/>
        <v>0</v>
      </c>
      <c r="K10" s="1386">
        <v>1846</v>
      </c>
      <c r="L10" s="343">
        <v>1846</v>
      </c>
      <c r="M10" s="343">
        <f t="shared" si="0"/>
        <v>1846</v>
      </c>
    </row>
    <row r="11" spans="1:14" x14ac:dyDescent="0.2">
      <c r="A11" s="26"/>
      <c r="B11" s="344"/>
      <c r="C11" s="345"/>
      <c r="D11" s="346" t="s">
        <v>12</v>
      </c>
      <c r="E11" s="294" t="s">
        <v>120</v>
      </c>
      <c r="F11" s="347">
        <v>1200</v>
      </c>
      <c r="G11" s="348">
        <v>500</v>
      </c>
      <c r="H11" s="349">
        <v>0</v>
      </c>
      <c r="I11" s="350"/>
      <c r="J11" s="351"/>
      <c r="K11" s="352">
        <f>SUM(F11:J11)</f>
        <v>1700</v>
      </c>
      <c r="L11" s="353">
        <v>1700</v>
      </c>
      <c r="M11" s="353">
        <v>1700</v>
      </c>
    </row>
    <row r="12" spans="1:14" x14ac:dyDescent="0.2">
      <c r="A12" s="28"/>
      <c r="B12" s="344"/>
      <c r="C12" s="345"/>
      <c r="D12" s="346" t="s">
        <v>13</v>
      </c>
      <c r="E12" s="294" t="s">
        <v>182</v>
      </c>
      <c r="F12" s="347"/>
      <c r="G12" s="348"/>
      <c r="H12" s="349">
        <v>100</v>
      </c>
      <c r="I12" s="350"/>
      <c r="J12" s="351"/>
      <c r="K12" s="352">
        <f t="shared" ref="K12:K25" si="1">SUM(F12:J12)</f>
        <v>100</v>
      </c>
      <c r="L12" s="353">
        <v>100</v>
      </c>
      <c r="M12" s="354">
        <v>100</v>
      </c>
    </row>
    <row r="13" spans="1:14" x14ac:dyDescent="0.2">
      <c r="A13" s="28"/>
      <c r="B13" s="344"/>
      <c r="C13" s="345"/>
      <c r="D13" s="346" t="s">
        <v>99</v>
      </c>
      <c r="E13" s="294" t="s">
        <v>111</v>
      </c>
      <c r="F13" s="347"/>
      <c r="G13" s="348"/>
      <c r="H13" s="349">
        <v>46</v>
      </c>
      <c r="I13" s="350"/>
      <c r="J13" s="351"/>
      <c r="K13" s="352">
        <f t="shared" si="1"/>
        <v>46</v>
      </c>
      <c r="L13" s="356">
        <v>46</v>
      </c>
      <c r="M13" s="356">
        <v>46</v>
      </c>
    </row>
    <row r="14" spans="1:14" ht="13.15" customHeight="1" x14ac:dyDescent="0.2">
      <c r="A14" s="26"/>
      <c r="B14" s="260">
        <v>2</v>
      </c>
      <c r="C14" s="358" t="s">
        <v>244</v>
      </c>
      <c r="D14" s="260" t="s">
        <v>4</v>
      </c>
      <c r="E14" s="260"/>
      <c r="F14" s="359">
        <f>SUM(F20:F22)</f>
        <v>100</v>
      </c>
      <c r="G14" s="360">
        <f>SUM(G20:G22)</f>
        <v>0</v>
      </c>
      <c r="H14" s="360">
        <f>SUM(H20:H22)</f>
        <v>210</v>
      </c>
      <c r="I14" s="361">
        <f>SUM(I20:I22)</f>
        <v>0</v>
      </c>
      <c r="J14" s="361">
        <f>SUM(J20:J22)</f>
        <v>0</v>
      </c>
      <c r="K14" s="361">
        <f t="shared" si="1"/>
        <v>310</v>
      </c>
      <c r="L14" s="362">
        <f>L20+L21+L22</f>
        <v>310</v>
      </c>
      <c r="M14" s="362">
        <f>M20+M21+M22</f>
        <v>310</v>
      </c>
    </row>
    <row r="15" spans="1:14" ht="3.6" hidden="1" customHeight="1" thickBot="1" x14ac:dyDescent="0.25">
      <c r="A15" s="28"/>
      <c r="B15" s="136"/>
      <c r="C15" s="363"/>
      <c r="D15" s="364"/>
      <c r="E15" s="364"/>
      <c r="F15" s="365"/>
      <c r="G15" s="366"/>
      <c r="H15" s="367"/>
      <c r="I15" s="366"/>
      <c r="J15" s="368"/>
      <c r="K15" s="352">
        <f t="shared" si="1"/>
        <v>0</v>
      </c>
      <c r="L15" s="369"/>
      <c r="M15" s="369"/>
    </row>
    <row r="16" spans="1:14" ht="13.5" hidden="1" thickBot="1" x14ac:dyDescent="0.25">
      <c r="A16" s="26"/>
      <c r="B16" s="136"/>
      <c r="C16" s="363"/>
      <c r="D16" s="364"/>
      <c r="E16" s="364"/>
      <c r="F16" s="365"/>
      <c r="G16" s="366"/>
      <c r="H16" s="367"/>
      <c r="I16" s="366"/>
      <c r="J16" s="368"/>
      <c r="K16" s="352">
        <f t="shared" si="1"/>
        <v>0</v>
      </c>
      <c r="L16" s="369"/>
      <c r="M16" s="369"/>
    </row>
    <row r="17" spans="1:13" ht="13.5" hidden="1" thickBot="1" x14ac:dyDescent="0.25">
      <c r="A17" s="28"/>
      <c r="B17" s="136"/>
      <c r="C17" s="363"/>
      <c r="D17" s="364"/>
      <c r="E17" s="364"/>
      <c r="F17" s="365"/>
      <c r="G17" s="366"/>
      <c r="H17" s="367"/>
      <c r="I17" s="366"/>
      <c r="J17" s="368"/>
      <c r="K17" s="352">
        <f t="shared" si="1"/>
        <v>0</v>
      </c>
      <c r="L17" s="369"/>
      <c r="M17" s="369"/>
    </row>
    <row r="18" spans="1:13" ht="13.5" hidden="1" thickBot="1" x14ac:dyDescent="0.25">
      <c r="A18" s="26"/>
      <c r="B18" s="136"/>
      <c r="C18" s="363"/>
      <c r="D18" s="364"/>
      <c r="E18" s="364"/>
      <c r="F18" s="365"/>
      <c r="G18" s="366"/>
      <c r="H18" s="367"/>
      <c r="I18" s="366"/>
      <c r="J18" s="368"/>
      <c r="K18" s="352">
        <f t="shared" si="1"/>
        <v>0</v>
      </c>
      <c r="L18" s="369"/>
      <c r="M18" s="369"/>
    </row>
    <row r="19" spans="1:13" ht="13.5" hidden="1" thickBot="1" x14ac:dyDescent="0.25">
      <c r="A19" s="28"/>
      <c r="B19" s="136"/>
      <c r="C19" s="363"/>
      <c r="D19" s="364"/>
      <c r="E19" s="364"/>
      <c r="F19" s="365"/>
      <c r="G19" s="366"/>
      <c r="H19" s="367"/>
      <c r="I19" s="366"/>
      <c r="J19" s="368"/>
      <c r="K19" s="352">
        <f t="shared" si="1"/>
        <v>0</v>
      </c>
      <c r="L19" s="369"/>
      <c r="M19" s="370"/>
    </row>
    <row r="20" spans="1:13" x14ac:dyDescent="0.2">
      <c r="A20" s="26"/>
      <c r="B20" s="344"/>
      <c r="C20" s="345"/>
      <c r="D20" s="346" t="s">
        <v>12</v>
      </c>
      <c r="E20" s="294" t="s">
        <v>245</v>
      </c>
      <c r="F20" s="347">
        <v>100</v>
      </c>
      <c r="G20" s="348"/>
      <c r="H20" s="349"/>
      <c r="I20" s="350"/>
      <c r="J20" s="351"/>
      <c r="K20" s="352">
        <f t="shared" si="1"/>
        <v>100</v>
      </c>
      <c r="L20" s="355">
        <v>100</v>
      </c>
      <c r="M20" s="356">
        <v>100</v>
      </c>
    </row>
    <row r="21" spans="1:13" x14ac:dyDescent="0.2">
      <c r="A21" s="28"/>
      <c r="B21" s="344"/>
      <c r="C21" s="345"/>
      <c r="D21" s="346" t="s">
        <v>13</v>
      </c>
      <c r="E21" s="294" t="s">
        <v>121</v>
      </c>
      <c r="F21" s="347"/>
      <c r="G21" s="348"/>
      <c r="H21" s="349">
        <v>150</v>
      </c>
      <c r="I21" s="350"/>
      <c r="J21" s="351"/>
      <c r="K21" s="352">
        <f t="shared" si="1"/>
        <v>150</v>
      </c>
      <c r="L21" s="356">
        <v>150</v>
      </c>
      <c r="M21" s="356">
        <v>150</v>
      </c>
    </row>
    <row r="22" spans="1:13" x14ac:dyDescent="0.2">
      <c r="A22" s="26"/>
      <c r="B22" s="344"/>
      <c r="C22" s="345"/>
      <c r="D22" s="346" t="s">
        <v>14</v>
      </c>
      <c r="E22" s="294" t="s">
        <v>111</v>
      </c>
      <c r="F22" s="347"/>
      <c r="G22" s="348"/>
      <c r="H22" s="349">
        <v>60</v>
      </c>
      <c r="I22" s="350"/>
      <c r="J22" s="351"/>
      <c r="K22" s="352">
        <f t="shared" si="1"/>
        <v>60</v>
      </c>
      <c r="L22" s="356">
        <v>60</v>
      </c>
      <c r="M22" s="356">
        <v>60</v>
      </c>
    </row>
    <row r="23" spans="1:13" x14ac:dyDescent="0.2">
      <c r="A23" s="28"/>
      <c r="B23" s="331">
        <v>3</v>
      </c>
      <c r="C23" s="260" t="s">
        <v>102</v>
      </c>
      <c r="D23" s="291"/>
      <c r="E23" s="291"/>
      <c r="F23" s="332">
        <f>SUM(F26)</f>
        <v>0</v>
      </c>
      <c r="G23" s="333">
        <f>SUM(G26)</f>
        <v>0</v>
      </c>
      <c r="H23" s="333">
        <f>SUM(H24)</f>
        <v>330</v>
      </c>
      <c r="I23" s="333">
        <f>SUM(I26)</f>
        <v>0</v>
      </c>
      <c r="J23" s="371">
        <f>SUM(J26)</f>
        <v>0</v>
      </c>
      <c r="K23" s="334">
        <f t="shared" si="1"/>
        <v>330</v>
      </c>
      <c r="L23" s="362">
        <f>L24</f>
        <v>330</v>
      </c>
      <c r="M23" s="362">
        <f>M24</f>
        <v>330</v>
      </c>
    </row>
    <row r="24" spans="1:13" x14ac:dyDescent="0.2">
      <c r="A24" s="26"/>
      <c r="B24" s="344"/>
      <c r="C24" s="372" t="s">
        <v>246</v>
      </c>
      <c r="D24" s="339" t="s">
        <v>102</v>
      </c>
      <c r="E24" s="340"/>
      <c r="F24" s="373">
        <f>F25+F26</f>
        <v>0</v>
      </c>
      <c r="G24" s="374">
        <f>SUM(G26)</f>
        <v>0</v>
      </c>
      <c r="H24" s="375">
        <f>H25+H26</f>
        <v>330</v>
      </c>
      <c r="I24" s="376">
        <f>SUM(I26)</f>
        <v>0</v>
      </c>
      <c r="J24" s="377">
        <f>SUM(J26)</f>
        <v>0</v>
      </c>
      <c r="K24" s="1387">
        <f t="shared" si="1"/>
        <v>330</v>
      </c>
      <c r="L24" s="378">
        <f>L26+L25</f>
        <v>330</v>
      </c>
      <c r="M24" s="378">
        <f>M26+M25</f>
        <v>330</v>
      </c>
    </row>
    <row r="25" spans="1:13" x14ac:dyDescent="0.2">
      <c r="A25" s="28"/>
      <c r="B25" s="379"/>
      <c r="C25" s="380"/>
      <c r="D25" s="381">
        <v>1</v>
      </c>
      <c r="E25" s="182" t="s">
        <v>170</v>
      </c>
      <c r="F25" s="382"/>
      <c r="G25" s="383"/>
      <c r="H25" s="383">
        <v>30</v>
      </c>
      <c r="I25" s="383"/>
      <c r="J25" s="383"/>
      <c r="K25" s="352">
        <f t="shared" si="1"/>
        <v>30</v>
      </c>
      <c r="L25" s="357">
        <v>30</v>
      </c>
      <c r="M25" s="355">
        <v>30</v>
      </c>
    </row>
    <row r="26" spans="1:13" ht="13.5" thickBot="1" x14ac:dyDescent="0.25">
      <c r="A26" s="677"/>
      <c r="B26" s="384"/>
      <c r="C26" s="385"/>
      <c r="D26" s="386" t="s">
        <v>13</v>
      </c>
      <c r="E26" s="387" t="s">
        <v>296</v>
      </c>
      <c r="F26" s="388"/>
      <c r="G26" s="389"/>
      <c r="H26" s="390">
        <v>300</v>
      </c>
      <c r="I26" s="391"/>
      <c r="J26" s="392"/>
      <c r="K26" s="393">
        <v>300</v>
      </c>
      <c r="L26" s="394">
        <v>300</v>
      </c>
      <c r="M26" s="394">
        <v>300</v>
      </c>
    </row>
    <row r="27" spans="1:13" x14ac:dyDescent="0.2">
      <c r="A27" s="142"/>
      <c r="B27" s="136"/>
      <c r="C27" s="363"/>
      <c r="D27" s="395"/>
      <c r="E27" s="396"/>
      <c r="F27" s="397"/>
      <c r="G27" s="397"/>
      <c r="H27" s="398"/>
      <c r="I27" s="397"/>
      <c r="J27" s="185"/>
      <c r="K27" s="399"/>
      <c r="L27" s="400"/>
      <c r="M27" s="400"/>
    </row>
    <row r="28" spans="1:13" x14ac:dyDescent="0.2">
      <c r="A28" s="142"/>
      <c r="B28" s="136"/>
      <c r="C28" s="363"/>
      <c r="D28" s="395"/>
      <c r="E28" s="396"/>
      <c r="F28" s="397"/>
      <c r="G28" s="397"/>
      <c r="H28" s="398"/>
      <c r="I28" s="397"/>
      <c r="J28" s="185"/>
      <c r="K28" s="399"/>
      <c r="L28" s="400"/>
      <c r="M28" s="400"/>
    </row>
  </sheetData>
  <mergeCells count="10">
    <mergeCell ref="A1:M1"/>
    <mergeCell ref="A3:K3"/>
    <mergeCell ref="J6:J7"/>
    <mergeCell ref="F4:K4"/>
    <mergeCell ref="K6:K7"/>
    <mergeCell ref="F6:F7"/>
    <mergeCell ref="G6:G7"/>
    <mergeCell ref="H6:H7"/>
    <mergeCell ref="I6:I7"/>
    <mergeCell ref="D5:E5"/>
  </mergeCells>
  <phoneticPr fontId="3" type="noConversion"/>
  <printOptions horizontalCentered="1"/>
  <pageMargins left="0.15748031496062992" right="0.15748031496062992" top="0.78740157480314965" bottom="0.59055118110236227" header="0" footer="0.51181102362204722"/>
  <pageSetup paperSize="9" orientation="landscape" r:id="rId1"/>
  <headerFooter alignWithMargins="0">
    <oddFooter>&amp;LNávrh rozpočtu 2015&amp;CP3&amp;Rv11022015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15" zoomScaleNormal="115" zoomScaleSheetLayoutView="100" workbookViewId="0">
      <selection activeCell="M9" sqref="M9"/>
    </sheetView>
  </sheetViews>
  <sheetFormatPr defaultRowHeight="12.75" x14ac:dyDescent="0.2"/>
  <cols>
    <col min="1" max="1" width="3.85546875" style="1" customWidth="1"/>
    <col min="2" max="2" width="3.42578125" style="90" customWidth="1"/>
    <col min="3" max="3" width="6.7109375" style="16" customWidth="1"/>
    <col min="4" max="4" width="2" style="16" customWidth="1"/>
    <col min="5" max="5" width="39.42578125" style="16" customWidth="1"/>
    <col min="6" max="6" width="10.42578125" style="16" customWidth="1"/>
    <col min="7" max="7" width="10.42578125" style="16" hidden="1" customWidth="1"/>
    <col min="8" max="8" width="10.42578125" style="16" customWidth="1"/>
    <col min="9" max="9" width="10.42578125" style="16" hidden="1" customWidth="1"/>
    <col min="10" max="10" width="10.42578125" style="16" customWidth="1"/>
    <col min="11" max="12" width="12" style="16" customWidth="1"/>
    <col min="13" max="16384" width="9.140625" style="16"/>
  </cols>
  <sheetData>
    <row r="1" spans="1:12" ht="23.25" x14ac:dyDescent="0.35">
      <c r="A1" s="1487" t="s">
        <v>247</v>
      </c>
      <c r="B1" s="1487"/>
      <c r="C1" s="1487"/>
      <c r="D1" s="1487"/>
      <c r="E1" s="1487"/>
      <c r="F1" s="1487"/>
      <c r="G1" s="1487"/>
      <c r="H1" s="1487"/>
      <c r="I1" s="1487"/>
      <c r="J1" s="1487"/>
      <c r="K1" s="1487"/>
      <c r="L1" s="1487"/>
    </row>
    <row r="2" spans="1:12" ht="13.5" thickBot="1" x14ac:dyDescent="0.25"/>
    <row r="3" spans="1:12" ht="13.5" customHeight="1" thickBot="1" x14ac:dyDescent="0.25">
      <c r="A3" s="1488" t="s">
        <v>394</v>
      </c>
      <c r="B3" s="1489"/>
      <c r="C3" s="1489"/>
      <c r="D3" s="1489"/>
      <c r="E3" s="1489"/>
      <c r="F3" s="1489"/>
      <c r="G3" s="1489"/>
      <c r="H3" s="1489"/>
      <c r="I3" s="1489"/>
      <c r="J3" s="1489"/>
      <c r="K3" s="135"/>
      <c r="L3" s="135"/>
    </row>
    <row r="4" spans="1:12" ht="18.75" customHeight="1" x14ac:dyDescent="0.3">
      <c r="A4" s="6"/>
      <c r="B4" s="401"/>
      <c r="C4" s="217"/>
      <c r="D4" s="218"/>
      <c r="E4" s="402"/>
      <c r="F4" s="1494" t="s">
        <v>133</v>
      </c>
      <c r="G4" s="1495"/>
      <c r="H4" s="1495"/>
      <c r="I4" s="1495"/>
      <c r="J4" s="1496"/>
      <c r="K4" s="222"/>
      <c r="L4" s="222"/>
    </row>
    <row r="5" spans="1:12" ht="13.5" thickBot="1" x14ac:dyDescent="0.25">
      <c r="A5" s="7"/>
      <c r="B5" s="403" t="s">
        <v>95</v>
      </c>
      <c r="C5" s="223" t="s">
        <v>17</v>
      </c>
      <c r="D5" s="1499" t="s">
        <v>18</v>
      </c>
      <c r="E5" s="1500"/>
      <c r="F5" s="404"/>
      <c r="G5" s="405"/>
      <c r="H5" s="405"/>
      <c r="I5" s="405"/>
      <c r="J5" s="406"/>
      <c r="K5" s="222" t="s">
        <v>21</v>
      </c>
      <c r="L5" s="222" t="s">
        <v>21</v>
      </c>
    </row>
    <row r="6" spans="1:12" x14ac:dyDescent="0.2">
      <c r="A6" s="8"/>
      <c r="B6" s="407" t="s">
        <v>96</v>
      </c>
      <c r="C6" s="230" t="s">
        <v>94</v>
      </c>
      <c r="D6" s="231"/>
      <c r="E6" s="408" t="s">
        <v>11</v>
      </c>
      <c r="F6" s="1490">
        <v>610</v>
      </c>
      <c r="G6" s="1492">
        <v>620</v>
      </c>
      <c r="H6" s="1492">
        <v>630</v>
      </c>
      <c r="I6" s="1493">
        <v>640</v>
      </c>
      <c r="J6" s="1497" t="s">
        <v>460</v>
      </c>
      <c r="K6" s="222" t="s">
        <v>223</v>
      </c>
      <c r="L6" s="222" t="s">
        <v>420</v>
      </c>
    </row>
    <row r="7" spans="1:12" ht="13.5" thickBot="1" x14ac:dyDescent="0.25">
      <c r="A7" s="9"/>
      <c r="B7" s="409"/>
      <c r="C7" s="232"/>
      <c r="D7" s="233"/>
      <c r="E7" s="410"/>
      <c r="F7" s="1491"/>
      <c r="G7" s="1471"/>
      <c r="H7" s="1471"/>
      <c r="I7" s="1464"/>
      <c r="J7" s="1498"/>
      <c r="K7" s="222"/>
      <c r="L7" s="411"/>
    </row>
    <row r="8" spans="1:12" ht="16.5" thickTop="1" x14ac:dyDescent="0.25">
      <c r="A8" s="97"/>
      <c r="B8" s="412">
        <v>1</v>
      </c>
      <c r="C8" s="413" t="s">
        <v>103</v>
      </c>
      <c r="D8" s="414"/>
      <c r="E8" s="415"/>
      <c r="F8" s="966">
        <f>+F9+F11</f>
        <v>54</v>
      </c>
      <c r="G8" s="967">
        <f>+G9</f>
        <v>0</v>
      </c>
      <c r="H8" s="967">
        <f>+H9+H11</f>
        <v>1400</v>
      </c>
      <c r="I8" s="968">
        <f>+I9</f>
        <v>0</v>
      </c>
      <c r="J8" s="969">
        <f>+J9+J11</f>
        <v>1454</v>
      </c>
      <c r="K8" s="969">
        <v>754</v>
      </c>
      <c r="L8" s="536">
        <v>754</v>
      </c>
    </row>
    <row r="9" spans="1:12" ht="15.75" x14ac:dyDescent="0.25">
      <c r="A9" s="97"/>
      <c r="B9" s="416"/>
      <c r="C9" s="417" t="s">
        <v>251</v>
      </c>
      <c r="D9" s="208" t="s">
        <v>103</v>
      </c>
      <c r="E9" s="418"/>
      <c r="F9" s="970">
        <v>54</v>
      </c>
      <c r="G9" s="957">
        <f>SUM(G10)</f>
        <v>0</v>
      </c>
      <c r="H9" s="971">
        <v>0</v>
      </c>
      <c r="I9" s="972">
        <f>SUM(I10)</f>
        <v>0</v>
      </c>
      <c r="J9" s="1388">
        <f t="shared" ref="J9:J15" si="0">SUM(F9:I9)</f>
        <v>54</v>
      </c>
      <c r="K9" s="960">
        <v>54</v>
      </c>
      <c r="L9" s="960">
        <v>54</v>
      </c>
    </row>
    <row r="10" spans="1:12" ht="15.75" x14ac:dyDescent="0.25">
      <c r="A10" s="97"/>
      <c r="B10" s="419"/>
      <c r="C10" s="420"/>
      <c r="D10" s="212" t="s">
        <v>12</v>
      </c>
      <c r="E10" s="421" t="s">
        <v>253</v>
      </c>
      <c r="F10" s="447">
        <v>54</v>
      </c>
      <c r="G10" s="448">
        <v>0</v>
      </c>
      <c r="H10" s="544">
        <v>0</v>
      </c>
      <c r="I10" s="973"/>
      <c r="J10" s="1389">
        <f t="shared" si="0"/>
        <v>54</v>
      </c>
      <c r="K10" s="974">
        <v>54</v>
      </c>
      <c r="L10" s="974">
        <v>54</v>
      </c>
    </row>
    <row r="11" spans="1:12" ht="15.75" x14ac:dyDescent="0.25">
      <c r="A11" s="97"/>
      <c r="B11" s="412">
        <v>2</v>
      </c>
      <c r="C11" s="413" t="s">
        <v>98</v>
      </c>
      <c r="D11" s="414"/>
      <c r="E11" s="415"/>
      <c r="F11" s="966">
        <f>+F12</f>
        <v>0</v>
      </c>
      <c r="G11" s="975">
        <f t="shared" ref="G11:L11" si="1">+G12</f>
        <v>0</v>
      </c>
      <c r="H11" s="975">
        <f t="shared" si="1"/>
        <v>1400</v>
      </c>
      <c r="I11" s="976">
        <f t="shared" si="1"/>
        <v>0</v>
      </c>
      <c r="J11" s="969">
        <f t="shared" si="1"/>
        <v>1400</v>
      </c>
      <c r="K11" s="969">
        <f t="shared" si="1"/>
        <v>700</v>
      </c>
      <c r="L11" s="969">
        <f t="shared" si="1"/>
        <v>700</v>
      </c>
    </row>
    <row r="12" spans="1:12" ht="15.75" x14ac:dyDescent="0.25">
      <c r="A12" s="97"/>
      <c r="B12" s="416"/>
      <c r="C12" s="417" t="s">
        <v>252</v>
      </c>
      <c r="D12" s="208" t="s">
        <v>98</v>
      </c>
      <c r="E12" s="418"/>
      <c r="F12" s="970">
        <f>SUM(F13:F15)</f>
        <v>0</v>
      </c>
      <c r="G12" s="957">
        <f>SUM(G13:G15)</f>
        <v>0</v>
      </c>
      <c r="H12" s="977">
        <f>SUM(H13:H15)</f>
        <v>1400</v>
      </c>
      <c r="I12" s="978">
        <f>SUM(I13:I15)</f>
        <v>0</v>
      </c>
      <c r="J12" s="1390">
        <f>SUM(J13:J15)</f>
        <v>1400</v>
      </c>
      <c r="K12" s="979">
        <v>700</v>
      </c>
      <c r="L12" s="979">
        <v>700</v>
      </c>
    </row>
    <row r="13" spans="1:12" ht="15.75" x14ac:dyDescent="0.25">
      <c r="A13" s="97"/>
      <c r="B13" s="422"/>
      <c r="C13" s="423"/>
      <c r="D13" s="424">
        <v>1</v>
      </c>
      <c r="E13" s="421" t="s">
        <v>112</v>
      </c>
      <c r="F13" s="447"/>
      <c r="G13" s="980"/>
      <c r="H13" s="981">
        <v>400</v>
      </c>
      <c r="I13" s="982"/>
      <c r="J13" s="1391">
        <f>SUM(F13:I13)</f>
        <v>400</v>
      </c>
      <c r="K13" s="983">
        <v>400</v>
      </c>
      <c r="L13" s="983">
        <v>400</v>
      </c>
    </row>
    <row r="14" spans="1:12" ht="15.75" x14ac:dyDescent="0.25">
      <c r="A14" s="97"/>
      <c r="B14" s="422"/>
      <c r="C14" s="423"/>
      <c r="D14" s="424">
        <v>2</v>
      </c>
      <c r="E14" s="425" t="s">
        <v>255</v>
      </c>
      <c r="F14" s="447"/>
      <c r="G14" s="980"/>
      <c r="H14" s="981">
        <v>700</v>
      </c>
      <c r="I14" s="982"/>
      <c r="J14" s="1391">
        <f t="shared" si="0"/>
        <v>700</v>
      </c>
      <c r="K14" s="974">
        <v>0</v>
      </c>
      <c r="L14" s="974">
        <v>0</v>
      </c>
    </row>
    <row r="15" spans="1:12" ht="16.5" thickBot="1" x14ac:dyDescent="0.3">
      <c r="A15" s="106"/>
      <c r="B15" s="426"/>
      <c r="C15" s="427"/>
      <c r="D15" s="428">
        <v>3</v>
      </c>
      <c r="E15" s="429" t="s">
        <v>254</v>
      </c>
      <c r="F15" s="984"/>
      <c r="G15" s="598"/>
      <c r="H15" s="599">
        <v>300</v>
      </c>
      <c r="I15" s="985"/>
      <c r="J15" s="1392">
        <f t="shared" si="0"/>
        <v>300</v>
      </c>
      <c r="K15" s="986">
        <v>300</v>
      </c>
      <c r="L15" s="986">
        <v>300</v>
      </c>
    </row>
  </sheetData>
  <mergeCells count="9">
    <mergeCell ref="A1:L1"/>
    <mergeCell ref="A3:J3"/>
    <mergeCell ref="F6:F7"/>
    <mergeCell ref="G6:G7"/>
    <mergeCell ref="H6:H7"/>
    <mergeCell ref="I6:I7"/>
    <mergeCell ref="F4:J4"/>
    <mergeCell ref="J6:J7"/>
    <mergeCell ref="D5:E5"/>
  </mergeCells>
  <phoneticPr fontId="3" type="noConversion"/>
  <printOptions horizontalCentered="1"/>
  <pageMargins left="0" right="0" top="0.74803149606299213" bottom="0.6692913385826772" header="0.51181102362204722" footer="0.51181102362204722"/>
  <pageSetup paperSize="9" scale="90" orientation="portrait" r:id="rId1"/>
  <headerFooter alignWithMargins="0">
    <oddFooter>&amp;LNávrh Rozpočtu 2015&amp;CP4&amp;Rv11022015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115" zoomScaleNormal="115" workbookViewId="0">
      <selection activeCell="H17" sqref="H17"/>
    </sheetView>
  </sheetViews>
  <sheetFormatPr defaultRowHeight="12.75" x14ac:dyDescent="0.2"/>
  <cols>
    <col min="1" max="1" width="3.140625" style="1" customWidth="1"/>
    <col min="2" max="2" width="3.42578125" style="90" customWidth="1"/>
    <col min="3" max="3" width="7.28515625" style="16" customWidth="1"/>
    <col min="4" max="4" width="2.28515625" style="16" customWidth="1"/>
    <col min="5" max="5" width="29.85546875" style="16" customWidth="1"/>
    <col min="6" max="6" width="12.5703125" style="16" customWidth="1"/>
    <col min="7" max="7" width="12.5703125" style="16" hidden="1" customWidth="1"/>
    <col min="8" max="8" width="12.5703125" style="16" customWidth="1"/>
    <col min="9" max="10" width="12.5703125" style="16" hidden="1" customWidth="1"/>
    <col min="11" max="11" width="12.5703125" style="16" customWidth="1"/>
    <col min="12" max="13" width="13.28515625" style="134" customWidth="1"/>
    <col min="14" max="16384" width="9.140625" style="16"/>
  </cols>
  <sheetData>
    <row r="1" spans="1:13" ht="23.25" x14ac:dyDescent="0.35">
      <c r="A1" s="1501" t="s">
        <v>257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</row>
    <row r="2" spans="1:13" ht="15.75" thickBot="1" x14ac:dyDescent="0.25">
      <c r="A2" s="102"/>
      <c r="B2" s="102"/>
      <c r="C2" s="20"/>
      <c r="D2" s="20"/>
      <c r="E2" s="20"/>
      <c r="F2" s="20"/>
      <c r="G2" s="20"/>
      <c r="H2" s="20"/>
      <c r="I2" s="20"/>
      <c r="J2" s="20"/>
      <c r="K2" s="20"/>
      <c r="L2" s="107"/>
      <c r="M2" s="107"/>
    </row>
    <row r="3" spans="1:13" ht="23.25" customHeight="1" thickBot="1" x14ac:dyDescent="0.3">
      <c r="A3" s="1507" t="s">
        <v>394</v>
      </c>
      <c r="B3" s="1508"/>
      <c r="C3" s="1508"/>
      <c r="D3" s="1508"/>
      <c r="E3" s="1508"/>
      <c r="F3" s="1508"/>
      <c r="G3" s="1508"/>
      <c r="H3" s="1508"/>
      <c r="I3" s="1508"/>
      <c r="J3" s="1508"/>
      <c r="K3" s="1509"/>
      <c r="L3" s="1504" t="s">
        <v>397</v>
      </c>
      <c r="M3" s="1504" t="s">
        <v>423</v>
      </c>
    </row>
    <row r="4" spans="1:13" ht="18.75" customHeight="1" x14ac:dyDescent="0.25">
      <c r="A4" s="92"/>
      <c r="B4" s="430"/>
      <c r="C4" s="140"/>
      <c r="D4" s="147"/>
      <c r="E4" s="431"/>
      <c r="F4" s="1494" t="s">
        <v>133</v>
      </c>
      <c r="G4" s="1495"/>
      <c r="H4" s="1495"/>
      <c r="I4" s="1495"/>
      <c r="J4" s="1495"/>
      <c r="K4" s="1496"/>
      <c r="L4" s="1505"/>
      <c r="M4" s="1505"/>
    </row>
    <row r="5" spans="1:13" ht="15" x14ac:dyDescent="0.2">
      <c r="A5" s="93"/>
      <c r="B5" s="432" t="s">
        <v>95</v>
      </c>
      <c r="C5" s="433" t="s">
        <v>17</v>
      </c>
      <c r="D5" s="434"/>
      <c r="E5" s="435"/>
      <c r="F5" s="1513" t="s">
        <v>18</v>
      </c>
      <c r="G5" s="1514"/>
      <c r="H5" s="1514"/>
      <c r="I5" s="1514"/>
      <c r="J5" s="1514"/>
      <c r="K5" s="1515"/>
      <c r="L5" s="1505"/>
      <c r="M5" s="1505"/>
    </row>
    <row r="6" spans="1:13" ht="15" x14ac:dyDescent="0.2">
      <c r="A6" s="94"/>
      <c r="B6" s="436" t="s">
        <v>96</v>
      </c>
      <c r="C6" s="437" t="s">
        <v>94</v>
      </c>
      <c r="D6" s="200"/>
      <c r="E6" s="201" t="s">
        <v>11</v>
      </c>
      <c r="F6" s="1510">
        <v>610</v>
      </c>
      <c r="G6" s="1512">
        <v>620</v>
      </c>
      <c r="H6" s="1512">
        <v>630</v>
      </c>
      <c r="I6" s="1512">
        <v>640</v>
      </c>
      <c r="J6" s="1447">
        <v>650</v>
      </c>
      <c r="K6" s="1502" t="s">
        <v>9</v>
      </c>
      <c r="L6" s="1505"/>
      <c r="M6" s="1505"/>
    </row>
    <row r="7" spans="1:13" ht="15.75" thickBot="1" x14ac:dyDescent="0.25">
      <c r="A7" s="95"/>
      <c r="B7" s="438"/>
      <c r="C7" s="439"/>
      <c r="D7" s="204"/>
      <c r="E7" s="205"/>
      <c r="F7" s="1511"/>
      <c r="G7" s="1454"/>
      <c r="H7" s="1454"/>
      <c r="I7" s="1454"/>
      <c r="J7" s="1448"/>
      <c r="K7" s="1503"/>
      <c r="L7" s="1506"/>
      <c r="M7" s="1506"/>
    </row>
    <row r="8" spans="1:13" ht="17.25" thickTop="1" thickBot="1" x14ac:dyDescent="0.3">
      <c r="A8" s="96"/>
      <c r="B8" s="440" t="s">
        <v>256</v>
      </c>
      <c r="C8" s="441"/>
      <c r="D8" s="442"/>
      <c r="E8" s="442"/>
      <c r="F8" s="1112">
        <f t="shared" ref="F8:M8" si="0">SUM(F10:F15)</f>
        <v>550</v>
      </c>
      <c r="G8" s="1113">
        <f t="shared" si="0"/>
        <v>0</v>
      </c>
      <c r="H8" s="1113">
        <f t="shared" si="0"/>
        <v>31400</v>
      </c>
      <c r="I8" s="1113">
        <f t="shared" si="0"/>
        <v>0</v>
      </c>
      <c r="J8" s="1113">
        <f t="shared" si="0"/>
        <v>0</v>
      </c>
      <c r="K8" s="1114">
        <f t="shared" si="0"/>
        <v>31950</v>
      </c>
      <c r="L8" s="1115">
        <f t="shared" si="0"/>
        <v>25950</v>
      </c>
      <c r="M8" s="1116">
        <f t="shared" si="0"/>
        <v>25950</v>
      </c>
    </row>
    <row r="9" spans="1:13" ht="16.5" thickTop="1" x14ac:dyDescent="0.25">
      <c r="A9" s="97"/>
      <c r="B9" s="416"/>
      <c r="C9" s="417" t="s">
        <v>258</v>
      </c>
      <c r="D9" s="208" t="s">
        <v>6</v>
      </c>
      <c r="E9" s="443"/>
      <c r="F9" s="1117">
        <f>SUM(F10:F15)</f>
        <v>550</v>
      </c>
      <c r="G9" s="1118">
        <f t="shared" ref="G9:M9" si="1">SUM(G10:G15)</f>
        <v>0</v>
      </c>
      <c r="H9" s="1118">
        <f t="shared" si="1"/>
        <v>31400</v>
      </c>
      <c r="I9" s="1118">
        <f t="shared" si="1"/>
        <v>0</v>
      </c>
      <c r="J9" s="1118">
        <f t="shared" si="1"/>
        <v>0</v>
      </c>
      <c r="K9" s="1119">
        <f t="shared" si="1"/>
        <v>31950</v>
      </c>
      <c r="L9" s="1120">
        <f t="shared" si="1"/>
        <v>25950</v>
      </c>
      <c r="M9" s="1121">
        <f t="shared" si="1"/>
        <v>25950</v>
      </c>
    </row>
    <row r="10" spans="1:13" ht="15.75" x14ac:dyDescent="0.25">
      <c r="A10" s="97"/>
      <c r="B10" s="444"/>
      <c r="C10" s="445"/>
      <c r="D10" s="212" t="s">
        <v>12</v>
      </c>
      <c r="E10" s="446" t="s">
        <v>64</v>
      </c>
      <c r="F10" s="1052"/>
      <c r="G10" s="901"/>
      <c r="H10" s="901">
        <v>18000</v>
      </c>
      <c r="I10" s="901"/>
      <c r="J10" s="901"/>
      <c r="K10" s="1035">
        <f t="shared" ref="K10:K15" si="2">SUM(F10:J10)</f>
        <v>18000</v>
      </c>
      <c r="L10" s="1122">
        <v>16000</v>
      </c>
      <c r="M10" s="1123">
        <v>16000</v>
      </c>
    </row>
    <row r="11" spans="1:13" ht="15.75" x14ac:dyDescent="0.25">
      <c r="A11" s="97"/>
      <c r="B11" s="444"/>
      <c r="C11" s="444"/>
      <c r="D11" s="444" t="s">
        <v>13</v>
      </c>
      <c r="E11" s="449" t="s">
        <v>113</v>
      </c>
      <c r="F11" s="1124"/>
      <c r="G11" s="1125"/>
      <c r="H11" s="1126">
        <v>7000</v>
      </c>
      <c r="I11" s="1125"/>
      <c r="J11" s="1125"/>
      <c r="K11" s="1132">
        <f t="shared" si="2"/>
        <v>7000</v>
      </c>
      <c r="L11" s="1127">
        <v>5000</v>
      </c>
      <c r="M11" s="1128">
        <v>5000</v>
      </c>
    </row>
    <row r="12" spans="1:13" ht="15.75" x14ac:dyDescent="0.25">
      <c r="A12" s="108"/>
      <c r="B12" s="444"/>
      <c r="C12" s="444"/>
      <c r="D12" s="444" t="s">
        <v>14</v>
      </c>
      <c r="E12" s="449" t="s">
        <v>259</v>
      </c>
      <c r="F12" s="1124"/>
      <c r="G12" s="1125"/>
      <c r="H12" s="1126">
        <v>500</v>
      </c>
      <c r="I12" s="1125"/>
      <c r="J12" s="1125"/>
      <c r="K12" s="1132">
        <f t="shared" si="2"/>
        <v>500</v>
      </c>
      <c r="L12" s="903">
        <v>500</v>
      </c>
      <c r="M12" s="903">
        <v>500</v>
      </c>
    </row>
    <row r="13" spans="1:13" ht="15.75" x14ac:dyDescent="0.25">
      <c r="A13" s="108"/>
      <c r="B13" s="444"/>
      <c r="C13" s="450"/>
      <c r="D13" s="450">
        <v>4</v>
      </c>
      <c r="E13" s="451" t="s">
        <v>447</v>
      </c>
      <c r="F13" s="1129"/>
      <c r="G13" s="1130"/>
      <c r="H13" s="1061">
        <v>5000</v>
      </c>
      <c r="I13" s="1130"/>
      <c r="J13" s="1130"/>
      <c r="K13" s="1044">
        <f t="shared" si="2"/>
        <v>5000</v>
      </c>
      <c r="L13" s="926">
        <v>3000</v>
      </c>
      <c r="M13" s="925">
        <v>3000</v>
      </c>
    </row>
    <row r="14" spans="1:13" ht="15.75" x14ac:dyDescent="0.25">
      <c r="A14" s="97"/>
      <c r="B14" s="444"/>
      <c r="C14" s="444"/>
      <c r="D14" s="444">
        <v>5</v>
      </c>
      <c r="E14" s="449"/>
      <c r="F14" s="1124"/>
      <c r="G14" s="1125"/>
      <c r="H14" s="1126"/>
      <c r="I14" s="1125"/>
      <c r="J14" s="1125"/>
      <c r="K14" s="1132"/>
      <c r="L14" s="1127"/>
      <c r="M14" s="1128"/>
    </row>
    <row r="15" spans="1:13" ht="16.5" thickBot="1" x14ac:dyDescent="0.3">
      <c r="A15" s="106"/>
      <c r="B15" s="452"/>
      <c r="C15" s="453"/>
      <c r="D15" s="454" t="s">
        <v>99</v>
      </c>
      <c r="E15" s="455" t="s">
        <v>260</v>
      </c>
      <c r="F15" s="1131">
        <v>550</v>
      </c>
      <c r="G15" s="917"/>
      <c r="H15" s="917">
        <v>900</v>
      </c>
      <c r="I15" s="917"/>
      <c r="J15" s="917"/>
      <c r="K15" s="1133">
        <f t="shared" si="2"/>
        <v>1450</v>
      </c>
      <c r="L15" s="919">
        <v>1450</v>
      </c>
      <c r="M15" s="919">
        <v>1450</v>
      </c>
    </row>
  </sheetData>
  <mergeCells count="12">
    <mergeCell ref="A1:M1"/>
    <mergeCell ref="J6:J7"/>
    <mergeCell ref="K6:K7"/>
    <mergeCell ref="L3:L7"/>
    <mergeCell ref="M3:M7"/>
    <mergeCell ref="A3:K3"/>
    <mergeCell ref="F6:F7"/>
    <mergeCell ref="G6:G7"/>
    <mergeCell ref="H6:H7"/>
    <mergeCell ref="F5:K5"/>
    <mergeCell ref="F4:K4"/>
    <mergeCell ref="I6:I7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scale="93" orientation="portrait" r:id="rId1"/>
  <headerFooter alignWithMargins="0">
    <oddFooter>&amp;LNávrh Rozpočtu&amp;CP5&amp;Rv11022015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15</vt:i4>
      </vt:variant>
    </vt:vector>
  </HeadingPairs>
  <TitlesOfParts>
    <vt:vector size="35" baseType="lpstr">
      <vt:lpstr>BP </vt:lpstr>
      <vt:lpstr>KP</vt:lpstr>
      <vt:lpstr>PFO</vt:lpstr>
      <vt:lpstr>Prijmy SUM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KV</vt:lpstr>
      <vt:lpstr>VFO </vt:lpstr>
      <vt:lpstr>Výdavky SUM</vt:lpstr>
      <vt:lpstr>SUM </vt:lpstr>
      <vt:lpstr>'BP '!Oblasť_tlače</vt:lpstr>
      <vt:lpstr>KV!Oblasť_tlače</vt:lpstr>
      <vt:lpstr>'P1'!Oblasť_tlače</vt:lpstr>
      <vt:lpstr>'P10'!Oblasť_tlače</vt:lpstr>
      <vt:lpstr>'P11'!Oblasť_tlače</vt:lpstr>
      <vt:lpstr>'P12'!Oblasť_tlače</vt:lpstr>
      <vt:lpstr>'P2'!Oblasť_tlače</vt:lpstr>
      <vt:lpstr>'P3'!Oblasť_tlače</vt:lpstr>
      <vt:lpstr>'P4'!Oblasť_tlače</vt:lpstr>
      <vt:lpstr>'P5'!Oblasť_tlače</vt:lpstr>
      <vt:lpstr>'P6'!Oblasť_tlače</vt:lpstr>
      <vt:lpstr>'P7'!Oblasť_tlače</vt:lpstr>
      <vt:lpstr>'P8'!Oblasť_tlače</vt:lpstr>
      <vt:lpstr>'P9'!Oblasť_tlače</vt:lpstr>
      <vt:lpstr>'SUM '!Oblasť_tlače</vt:lpstr>
    </vt:vector>
  </TitlesOfParts>
  <Company>MÚ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Admin</cp:lastModifiedBy>
  <cp:lastPrinted>2015-11-16T10:38:45Z</cp:lastPrinted>
  <dcterms:created xsi:type="dcterms:W3CDTF">2006-06-21T07:20:26Z</dcterms:created>
  <dcterms:modified xsi:type="dcterms:W3CDTF">2015-11-25T10:17:29Z</dcterms:modified>
</cp:coreProperties>
</file>