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0" windowWidth="15450" windowHeight="6390" tabRatio="945" activeTab="21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KV" sheetId="88" r:id="rId17"/>
    <sheet name="VFO " sheetId="90" r:id="rId18"/>
    <sheet name="Výdavky SUM" sheetId="91" r:id="rId19"/>
    <sheet name="SUM " sheetId="89" r:id="rId20"/>
    <sheet name="Príloha č. 1 P" sheetId="92" r:id="rId21"/>
    <sheet name="Príloha č. 2 V" sheetId="93" r:id="rId22"/>
  </sheets>
  <definedNames>
    <definedName name="_xlnm.Print_Area" localSheetId="0">'BP '!$A$1:$J$60</definedName>
    <definedName name="_xlnm.Print_Area" localSheetId="16">KV!$A$1:$K$13</definedName>
    <definedName name="_xlnm.Print_Area" localSheetId="4">'P1'!$A$1:$M$31</definedName>
    <definedName name="_xlnm.Print_Area" localSheetId="13">'P10'!$A$1:$K$27</definedName>
    <definedName name="_xlnm.Print_Area" localSheetId="14">'P11'!$A$1:$L$20</definedName>
    <definedName name="_xlnm.Print_Area" localSheetId="15">'P12'!$A$1:$M$16</definedName>
    <definedName name="_xlnm.Print_Area" localSheetId="5">'P2'!$A$1:$L$33</definedName>
    <definedName name="_xlnm.Print_Area" localSheetId="6">'P3'!$A$1:$M$28</definedName>
    <definedName name="_xlnm.Print_Area" localSheetId="7">'P4'!$A$1:$L$17</definedName>
    <definedName name="_xlnm.Print_Area" localSheetId="8">'P5'!$A$1:$M$15</definedName>
    <definedName name="_xlnm.Print_Area" localSheetId="9">'P6'!$A$1:$R$12</definedName>
    <definedName name="_xlnm.Print_Area" localSheetId="10">'P7'!$A$1:$M$59</definedName>
    <definedName name="_xlnm.Print_Area" localSheetId="11">'P8'!$A$1:$M$20</definedName>
    <definedName name="_xlnm.Print_Area" localSheetId="12">'P9'!$A$1:$L$9</definedName>
    <definedName name="_xlnm.Print_Area" localSheetId="19">'SUM '!$A$1:$C$58</definedName>
  </definedNames>
  <calcPr calcId="145621"/>
</workbook>
</file>

<file path=xl/calcChain.xml><?xml version="1.0" encoding="utf-8"?>
<calcChain xmlns="http://schemas.openxmlformats.org/spreadsheetml/2006/main">
  <c r="E12" i="88" l="1"/>
  <c r="H8" i="88"/>
  <c r="E8" i="5" l="1"/>
  <c r="K20" i="4"/>
  <c r="K18" i="4"/>
  <c r="K8" i="4"/>
  <c r="H8" i="4"/>
  <c r="F8" i="4"/>
  <c r="L8" i="13"/>
  <c r="K8" i="13"/>
  <c r="J8" i="13"/>
  <c r="H8" i="13"/>
  <c r="F8" i="13"/>
  <c r="H9" i="8"/>
  <c r="G10" i="8"/>
  <c r="G9" i="8" s="1"/>
  <c r="H10" i="8"/>
  <c r="I10" i="8"/>
  <c r="J10" i="8"/>
  <c r="G37" i="23"/>
  <c r="I37" i="23"/>
  <c r="B72" i="92" l="1"/>
  <c r="E11" i="89" l="1"/>
  <c r="D11" i="89"/>
  <c r="E8" i="89"/>
  <c r="D8" i="89"/>
  <c r="C22" i="89" l="1"/>
  <c r="C24" i="89"/>
  <c r="C25" i="89"/>
  <c r="C26" i="89"/>
  <c r="C27" i="89"/>
  <c r="C29" i="89"/>
  <c r="C30" i="89"/>
  <c r="C31" i="89"/>
  <c r="C34" i="89"/>
  <c r="C39" i="89"/>
  <c r="C49" i="89"/>
  <c r="C48" i="89" s="1"/>
  <c r="C50" i="89"/>
  <c r="C52" i="89"/>
  <c r="C51" i="89" s="1"/>
  <c r="C15" i="89"/>
  <c r="C10" i="89"/>
  <c r="C9" i="89"/>
  <c r="C47" i="89" l="1"/>
  <c r="I15" i="88"/>
  <c r="I16" i="88"/>
  <c r="I13" i="88"/>
  <c r="K8" i="5" l="1"/>
  <c r="I8" i="74"/>
  <c r="J8" i="74"/>
  <c r="I10" i="74"/>
  <c r="J10" i="74"/>
  <c r="I12" i="74"/>
  <c r="J12" i="74"/>
  <c r="I13" i="74"/>
  <c r="J13" i="74"/>
  <c r="I14" i="74"/>
  <c r="J14" i="74"/>
  <c r="I16" i="74"/>
  <c r="J16" i="74"/>
  <c r="I17" i="74"/>
  <c r="J17" i="74"/>
  <c r="I18" i="74"/>
  <c r="J18" i="74"/>
  <c r="I19" i="74"/>
  <c r="J19" i="74"/>
  <c r="I20" i="74"/>
  <c r="J20" i="74"/>
  <c r="I21" i="74"/>
  <c r="J21" i="74"/>
  <c r="I24" i="74"/>
  <c r="J24" i="74"/>
  <c r="I25" i="74"/>
  <c r="J25" i="74"/>
  <c r="I26" i="74"/>
  <c r="J26" i="74"/>
  <c r="I27" i="74"/>
  <c r="J27" i="74"/>
  <c r="I29" i="74"/>
  <c r="J29" i="74"/>
  <c r="I30" i="74"/>
  <c r="J30" i="74"/>
  <c r="I31" i="74"/>
  <c r="J31" i="74"/>
  <c r="I32" i="74"/>
  <c r="J32" i="74"/>
  <c r="I33" i="74"/>
  <c r="J33" i="74"/>
  <c r="I34" i="74"/>
  <c r="J34" i="74"/>
  <c r="I35" i="74"/>
  <c r="J35" i="74"/>
  <c r="I36" i="74"/>
  <c r="J36" i="74"/>
  <c r="I37" i="74"/>
  <c r="J37" i="74"/>
  <c r="I38" i="74"/>
  <c r="J38" i="74"/>
  <c r="I39" i="74"/>
  <c r="J39" i="74"/>
  <c r="I41" i="74"/>
  <c r="J41" i="74"/>
  <c r="I42" i="74"/>
  <c r="J42" i="74"/>
  <c r="I44" i="74"/>
  <c r="J44" i="74"/>
  <c r="I46" i="74"/>
  <c r="J46" i="74"/>
  <c r="I47" i="74"/>
  <c r="J47" i="74"/>
  <c r="I48" i="74"/>
  <c r="J48" i="74"/>
  <c r="I49" i="74"/>
  <c r="J49" i="74"/>
  <c r="I50" i="74"/>
  <c r="J50" i="74"/>
  <c r="I51" i="74"/>
  <c r="J51" i="74"/>
  <c r="I52" i="74"/>
  <c r="J52" i="74"/>
  <c r="I53" i="74"/>
  <c r="J53" i="74"/>
  <c r="I54" i="74"/>
  <c r="J54" i="74"/>
  <c r="I55" i="74"/>
  <c r="J55" i="74"/>
  <c r="I57" i="74"/>
  <c r="J57" i="74"/>
  <c r="I58" i="74"/>
  <c r="J58" i="74"/>
  <c r="I59" i="74"/>
  <c r="J59" i="74"/>
  <c r="F12" i="88"/>
  <c r="F9" i="88" s="1"/>
  <c r="G12" i="88"/>
  <c r="G9" i="88" s="1"/>
  <c r="H12" i="88"/>
  <c r="H9" i="88" s="1"/>
  <c r="J12" i="88"/>
  <c r="J9" i="88" s="1"/>
  <c r="K12" i="88"/>
  <c r="K9" i="88" s="1"/>
  <c r="F17" i="88"/>
  <c r="G17" i="88"/>
  <c r="H17" i="88"/>
  <c r="J17" i="88"/>
  <c r="K17" i="88"/>
  <c r="J15" i="42"/>
  <c r="J9" i="42" s="1"/>
  <c r="J8" i="42" s="1"/>
  <c r="K12" i="42"/>
  <c r="K13" i="42"/>
  <c r="K14" i="42"/>
  <c r="M14" i="42" s="1"/>
  <c r="K16" i="42"/>
  <c r="K18" i="42"/>
  <c r="K19" i="42"/>
  <c r="K20" i="42"/>
  <c r="K21" i="42"/>
  <c r="K22" i="42"/>
  <c r="K23" i="42"/>
  <c r="K24" i="42"/>
  <c r="K25" i="42"/>
  <c r="H10" i="42"/>
  <c r="G9" i="21"/>
  <c r="H9" i="21"/>
  <c r="I9" i="21"/>
  <c r="J9" i="21"/>
  <c r="K9" i="21"/>
  <c r="L9" i="21"/>
  <c r="G12" i="21"/>
  <c r="H12" i="21"/>
  <c r="I12" i="21"/>
  <c r="G15" i="21"/>
  <c r="H15" i="21"/>
  <c r="I15" i="21"/>
  <c r="K15" i="21"/>
  <c r="L15" i="21"/>
  <c r="F15" i="21"/>
  <c r="F12" i="21"/>
  <c r="F9" i="21"/>
  <c r="K10" i="42" l="1"/>
  <c r="L14" i="42"/>
  <c r="G8" i="21"/>
  <c r="G8" i="88"/>
  <c r="C38" i="89" s="1"/>
  <c r="K8" i="88"/>
  <c r="I8" i="21"/>
  <c r="H8" i="21"/>
  <c r="F8" i="88"/>
  <c r="J8" i="88"/>
  <c r="I12" i="88"/>
  <c r="I9" i="88" s="1"/>
  <c r="F8" i="21"/>
  <c r="F9" i="23"/>
  <c r="G9" i="23"/>
  <c r="G8" i="23" s="1"/>
  <c r="H9" i="23"/>
  <c r="H8" i="23" s="1"/>
  <c r="J9" i="23"/>
  <c r="J8" i="23" s="1"/>
  <c r="K9" i="23"/>
  <c r="K8" i="23" s="1"/>
  <c r="I10" i="23"/>
  <c r="I11" i="23"/>
  <c r="F13" i="23"/>
  <c r="F12" i="23" s="1"/>
  <c r="G13" i="23"/>
  <c r="G12" i="23" s="1"/>
  <c r="H13" i="23"/>
  <c r="H12" i="23" s="1"/>
  <c r="J13" i="23"/>
  <c r="J12" i="23" s="1"/>
  <c r="K13" i="23"/>
  <c r="K12" i="23" s="1"/>
  <c r="I14" i="23"/>
  <c r="I15" i="23"/>
  <c r="I13" i="23" s="1"/>
  <c r="I12" i="23" s="1"/>
  <c r="F16" i="23"/>
  <c r="G16" i="23"/>
  <c r="H16" i="23"/>
  <c r="I16" i="23"/>
  <c r="J16" i="23"/>
  <c r="K16" i="23"/>
  <c r="I17" i="23"/>
  <c r="F23" i="23"/>
  <c r="G23" i="23"/>
  <c r="H23" i="23"/>
  <c r="J23" i="23"/>
  <c r="K23" i="23"/>
  <c r="I24" i="23"/>
  <c r="I25" i="23"/>
  <c r="I26" i="23"/>
  <c r="I27" i="23"/>
  <c r="I28" i="23"/>
  <c r="I29" i="23"/>
  <c r="F31" i="23"/>
  <c r="G31" i="23"/>
  <c r="H31" i="23"/>
  <c r="J31" i="23"/>
  <c r="K31" i="23"/>
  <c r="I32" i="23"/>
  <c r="I33" i="23"/>
  <c r="I36" i="23"/>
  <c r="K16" i="45"/>
  <c r="L16" i="45"/>
  <c r="K39" i="45"/>
  <c r="L39" i="45"/>
  <c r="K45" i="45"/>
  <c r="L45" i="45"/>
  <c r="K46" i="45"/>
  <c r="L46" i="45"/>
  <c r="K57" i="45"/>
  <c r="L57" i="45"/>
  <c r="K58" i="45"/>
  <c r="L58" i="45"/>
  <c r="J37" i="23" l="1"/>
  <c r="I9" i="23"/>
  <c r="I8" i="23" s="1"/>
  <c r="I23" i="23"/>
  <c r="H37" i="23"/>
  <c r="F37" i="23"/>
  <c r="I31" i="23"/>
  <c r="K37" i="23"/>
  <c r="K12" i="44"/>
  <c r="K11" i="44"/>
  <c r="K10" i="44"/>
  <c r="H9" i="44"/>
  <c r="G9" i="12"/>
  <c r="H9" i="12"/>
  <c r="I9" i="12"/>
  <c r="J9" i="12"/>
  <c r="L9" i="12"/>
  <c r="M9" i="12"/>
  <c r="F9" i="12"/>
  <c r="K11" i="13"/>
  <c r="L11" i="13"/>
  <c r="K12" i="8" l="1"/>
  <c r="K13" i="8"/>
  <c r="K15" i="8"/>
  <c r="K16" i="8"/>
  <c r="K17" i="8"/>
  <c r="K18" i="8"/>
  <c r="K19" i="8"/>
  <c r="K20" i="8"/>
  <c r="K21" i="8"/>
  <c r="K22" i="8"/>
  <c r="K25" i="8"/>
  <c r="K26" i="8"/>
  <c r="K11" i="8"/>
  <c r="L10" i="8"/>
  <c r="M10" i="8"/>
  <c r="F10" i="8"/>
  <c r="F9" i="8" s="1"/>
  <c r="E17" i="88"/>
  <c r="I17" i="88" s="1"/>
  <c r="I8" i="88" s="1"/>
  <c r="K10" i="8" l="1"/>
  <c r="K9" i="8" s="1"/>
  <c r="L9" i="8" s="1"/>
  <c r="M9" i="8" s="1"/>
  <c r="C35" i="89"/>
  <c r="C43" i="89" s="1"/>
  <c r="C14" i="89"/>
  <c r="G8" i="91"/>
  <c r="L9" i="9"/>
  <c r="K9" i="9"/>
  <c r="H16" i="9"/>
  <c r="I16" i="9"/>
  <c r="K15" i="9"/>
  <c r="L15" i="9"/>
  <c r="E16" i="9"/>
  <c r="F16" i="9"/>
  <c r="G15" i="9"/>
  <c r="L8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I8" i="5"/>
  <c r="H8" i="5"/>
  <c r="G8" i="76"/>
  <c r="G10" i="87"/>
  <c r="H10" i="87"/>
  <c r="F10" i="87"/>
  <c r="F8" i="87" s="1"/>
  <c r="H28" i="74"/>
  <c r="H45" i="74"/>
  <c r="I45" i="74" l="1"/>
  <c r="J45" i="74"/>
  <c r="I28" i="74"/>
  <c r="J28" i="74"/>
  <c r="H9" i="74"/>
  <c r="E9" i="88"/>
  <c r="E8" i="88" s="1"/>
  <c r="C37" i="89" s="1"/>
  <c r="L9" i="24"/>
  <c r="K9" i="24"/>
  <c r="J9" i="24"/>
  <c r="I9" i="24"/>
  <c r="G9" i="24"/>
  <c r="F9" i="24"/>
  <c r="H9" i="24"/>
  <c r="L8" i="24"/>
  <c r="I8" i="24"/>
  <c r="G8" i="24"/>
  <c r="F8" i="24"/>
  <c r="M21" i="4"/>
  <c r="L21" i="4"/>
  <c r="K21" i="4"/>
  <c r="J21" i="4"/>
  <c r="I21" i="4"/>
  <c r="H21" i="4"/>
  <c r="G21" i="4"/>
  <c r="F21" i="4"/>
  <c r="M8" i="12"/>
  <c r="L8" i="12"/>
  <c r="I9" i="74" l="1"/>
  <c r="J9" i="74"/>
  <c r="J14" i="21"/>
  <c r="L14" i="21" s="1"/>
  <c r="I17" i="42"/>
  <c r="I8" i="42" s="1"/>
  <c r="I12" i="13"/>
  <c r="I11" i="13" s="1"/>
  <c r="H12" i="13"/>
  <c r="H11" i="13" s="1"/>
  <c r="K17" i="42" l="1"/>
  <c r="K14" i="21"/>
  <c r="Q8" i="44"/>
  <c r="H43" i="74"/>
  <c r="J36" i="45"/>
  <c r="J35" i="45"/>
  <c r="I10" i="90"/>
  <c r="I9" i="91" s="1"/>
  <c r="H10" i="90"/>
  <c r="H9" i="91" s="1"/>
  <c r="G10" i="90"/>
  <c r="G9" i="91" s="1"/>
  <c r="F15" i="42"/>
  <c r="G8" i="5"/>
  <c r="F8" i="5"/>
  <c r="J18" i="21"/>
  <c r="J20" i="21"/>
  <c r="J19" i="21"/>
  <c r="K8" i="24"/>
  <c r="H8" i="24"/>
  <c r="J8" i="24"/>
  <c r="M9" i="4"/>
  <c r="L9" i="4"/>
  <c r="H9" i="4"/>
  <c r="K15" i="4"/>
  <c r="K13" i="4"/>
  <c r="K14" i="4"/>
  <c r="I56" i="45"/>
  <c r="J56" i="45"/>
  <c r="H56" i="45"/>
  <c r="G56" i="45"/>
  <c r="F56" i="45"/>
  <c r="J37" i="45"/>
  <c r="J34" i="45"/>
  <c r="J33" i="45"/>
  <c r="J20" i="45"/>
  <c r="J19" i="45"/>
  <c r="J18" i="45"/>
  <c r="J17" i="45"/>
  <c r="R9" i="44"/>
  <c r="Q9" i="44"/>
  <c r="R8" i="44"/>
  <c r="J8" i="12"/>
  <c r="I8" i="12"/>
  <c r="H8" i="12"/>
  <c r="G8" i="12"/>
  <c r="F8" i="12"/>
  <c r="L23" i="9"/>
  <c r="K23" i="9"/>
  <c r="I23" i="9"/>
  <c r="H23" i="9"/>
  <c r="G23" i="9"/>
  <c r="F23" i="9"/>
  <c r="E23" i="9"/>
  <c r="L30" i="9"/>
  <c r="K30" i="9"/>
  <c r="I30" i="9"/>
  <c r="H30" i="9"/>
  <c r="G30" i="9"/>
  <c r="F30" i="9"/>
  <c r="E30" i="9"/>
  <c r="L26" i="9"/>
  <c r="K26" i="9"/>
  <c r="I26" i="9"/>
  <c r="H26" i="9"/>
  <c r="G26" i="9"/>
  <c r="F26" i="9"/>
  <c r="E26" i="9"/>
  <c r="I10" i="9"/>
  <c r="H10" i="9"/>
  <c r="G9" i="9"/>
  <c r="F10" i="9"/>
  <c r="E10" i="9"/>
  <c r="I13" i="9"/>
  <c r="H13" i="9"/>
  <c r="G13" i="9"/>
  <c r="F13" i="9"/>
  <c r="E13" i="9"/>
  <c r="H8" i="76"/>
  <c r="H7" i="76" s="1"/>
  <c r="H11" i="76" s="1"/>
  <c r="H9" i="85" s="1"/>
  <c r="H8" i="87"/>
  <c r="H15" i="87" s="1"/>
  <c r="G8" i="87"/>
  <c r="G15" i="87" s="1"/>
  <c r="H8" i="85" s="1"/>
  <c r="H11" i="74"/>
  <c r="H23" i="74"/>
  <c r="H15" i="74"/>
  <c r="F11" i="88"/>
  <c r="G11" i="88"/>
  <c r="G10" i="88" s="1"/>
  <c r="H10" i="88"/>
  <c r="K11" i="88"/>
  <c r="K10" i="88" s="1"/>
  <c r="F15" i="87"/>
  <c r="G7" i="76"/>
  <c r="G11" i="76" s="1"/>
  <c r="J50" i="45"/>
  <c r="J51" i="45"/>
  <c r="J52" i="45"/>
  <c r="J53" i="45"/>
  <c r="J54" i="45"/>
  <c r="J55" i="45"/>
  <c r="M24" i="8"/>
  <c r="M23" i="8" s="1"/>
  <c r="L24" i="8"/>
  <c r="L23" i="8" s="1"/>
  <c r="J14" i="9"/>
  <c r="J17" i="9"/>
  <c r="J15" i="9" s="1"/>
  <c r="J25" i="9"/>
  <c r="J29" i="9"/>
  <c r="J31" i="9"/>
  <c r="J33" i="9"/>
  <c r="F24" i="8"/>
  <c r="H24" i="8"/>
  <c r="H23" i="8" s="1"/>
  <c r="M18" i="4"/>
  <c r="M17" i="4" s="1"/>
  <c r="L18" i="4"/>
  <c r="L17" i="4" s="1"/>
  <c r="G23" i="45"/>
  <c r="G22" i="45" s="1"/>
  <c r="H23" i="45"/>
  <c r="H22" i="45" s="1"/>
  <c r="I23" i="45"/>
  <c r="I22" i="45" s="1"/>
  <c r="J13" i="13"/>
  <c r="J13" i="21"/>
  <c r="J12" i="21" s="1"/>
  <c r="J17" i="21"/>
  <c r="J49" i="45"/>
  <c r="J24" i="45"/>
  <c r="J25" i="45"/>
  <c r="J26" i="45"/>
  <c r="J27" i="45"/>
  <c r="J28" i="45"/>
  <c r="J29" i="45"/>
  <c r="J30" i="45"/>
  <c r="J31" i="45"/>
  <c r="J32" i="45"/>
  <c r="J38" i="45"/>
  <c r="K12" i="12"/>
  <c r="K13" i="12"/>
  <c r="K14" i="12"/>
  <c r="K15" i="12"/>
  <c r="M14" i="8"/>
  <c r="L14" i="8"/>
  <c r="M15" i="42"/>
  <c r="L15" i="42"/>
  <c r="H56" i="74"/>
  <c r="H40" i="74"/>
  <c r="J9" i="5"/>
  <c r="J8" i="5" s="1"/>
  <c r="C21" i="89" s="1"/>
  <c r="G15" i="42"/>
  <c r="H15" i="42"/>
  <c r="H9" i="42" s="1"/>
  <c r="H8" i="42" s="1"/>
  <c r="K8" i="42" s="1"/>
  <c r="I15" i="42"/>
  <c r="I9" i="42" s="1"/>
  <c r="K11" i="42"/>
  <c r="J11" i="9"/>
  <c r="J9" i="9" s="1"/>
  <c r="F23" i="8"/>
  <c r="G23" i="8"/>
  <c r="I23" i="8"/>
  <c r="J23" i="8"/>
  <c r="F14" i="8"/>
  <c r="G14" i="8"/>
  <c r="G8" i="8" s="1"/>
  <c r="H14" i="8"/>
  <c r="I14" i="8"/>
  <c r="J14" i="8"/>
  <c r="G24" i="8"/>
  <c r="I24" i="8"/>
  <c r="J24" i="8"/>
  <c r="G9" i="13"/>
  <c r="G8" i="13" s="1"/>
  <c r="I9" i="13"/>
  <c r="I8" i="13" s="1"/>
  <c r="J10" i="13"/>
  <c r="F12" i="13"/>
  <c r="F11" i="13" s="1"/>
  <c r="G12" i="13"/>
  <c r="G11" i="13" s="1"/>
  <c r="J14" i="13"/>
  <c r="J15" i="13"/>
  <c r="K10" i="12"/>
  <c r="K11" i="12"/>
  <c r="A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1" i="45"/>
  <c r="J12" i="45"/>
  <c r="J13" i="45"/>
  <c r="J14" i="45"/>
  <c r="J15" i="45"/>
  <c r="J21" i="45"/>
  <c r="F23" i="45"/>
  <c r="F22" i="45" s="1"/>
  <c r="F41" i="45"/>
  <c r="F40" i="45" s="1"/>
  <c r="G41" i="45"/>
  <c r="G40" i="45" s="1"/>
  <c r="H41" i="45"/>
  <c r="H40" i="45" s="1"/>
  <c r="I41" i="45"/>
  <c r="I40" i="45" s="1"/>
  <c r="J42" i="45"/>
  <c r="J43" i="45"/>
  <c r="J44" i="45"/>
  <c r="F48" i="45"/>
  <c r="F47" i="45" s="1"/>
  <c r="G48" i="45"/>
  <c r="G47" i="45" s="1"/>
  <c r="H48" i="45"/>
  <c r="H47" i="45" s="1"/>
  <c r="I48" i="45"/>
  <c r="I47" i="45" s="1"/>
  <c r="G9" i="4"/>
  <c r="I9" i="4"/>
  <c r="J9" i="4"/>
  <c r="K10" i="4"/>
  <c r="K11" i="4"/>
  <c r="K12" i="4"/>
  <c r="K16" i="4"/>
  <c r="F18" i="4"/>
  <c r="F17" i="4" s="1"/>
  <c r="G18" i="4"/>
  <c r="G17" i="4" s="1"/>
  <c r="H18" i="4"/>
  <c r="H17" i="4" s="1"/>
  <c r="I18" i="4"/>
  <c r="I17" i="4" s="1"/>
  <c r="J18" i="4"/>
  <c r="J17" i="4" s="1"/>
  <c r="K19" i="4"/>
  <c r="J16" i="21"/>
  <c r="J15" i="21" s="1"/>
  <c r="F8" i="42"/>
  <c r="K38" i="45" l="1"/>
  <c r="L38" i="45"/>
  <c r="L29" i="45"/>
  <c r="K29" i="45"/>
  <c r="K52" i="45"/>
  <c r="L52" i="45"/>
  <c r="L19" i="45"/>
  <c r="K19" i="45"/>
  <c r="L37" i="45"/>
  <c r="K37" i="45"/>
  <c r="K56" i="45"/>
  <c r="L56" i="45"/>
  <c r="K44" i="45"/>
  <c r="L44" i="45"/>
  <c r="L21" i="45"/>
  <c r="K21" i="45"/>
  <c r="K12" i="45"/>
  <c r="L12" i="45"/>
  <c r="K32" i="45"/>
  <c r="L32" i="45"/>
  <c r="K28" i="45"/>
  <c r="L28" i="45"/>
  <c r="K24" i="45"/>
  <c r="L24" i="45"/>
  <c r="L55" i="45"/>
  <c r="K55" i="45"/>
  <c r="L51" i="45"/>
  <c r="K51" i="45"/>
  <c r="K20" i="45"/>
  <c r="L20" i="45"/>
  <c r="L35" i="45"/>
  <c r="K35" i="45"/>
  <c r="K43" i="45"/>
  <c r="L43" i="45"/>
  <c r="L15" i="45"/>
  <c r="K15" i="45"/>
  <c r="J10" i="45"/>
  <c r="K11" i="45"/>
  <c r="L11" i="45"/>
  <c r="L31" i="45"/>
  <c r="K31" i="45"/>
  <c r="L27" i="45"/>
  <c r="K27" i="45"/>
  <c r="L49" i="45"/>
  <c r="K49" i="45"/>
  <c r="K54" i="45"/>
  <c r="L54" i="45"/>
  <c r="K50" i="45"/>
  <c r="L50" i="45"/>
  <c r="L17" i="45"/>
  <c r="K17" i="45"/>
  <c r="L33" i="45"/>
  <c r="K33" i="45"/>
  <c r="K36" i="45"/>
  <c r="L36" i="45"/>
  <c r="K13" i="45"/>
  <c r="L13" i="45"/>
  <c r="L25" i="45"/>
  <c r="K25" i="45"/>
  <c r="K42" i="45"/>
  <c r="L42" i="45"/>
  <c r="K14" i="45"/>
  <c r="L14" i="45"/>
  <c r="K30" i="45"/>
  <c r="L30" i="45"/>
  <c r="K26" i="45"/>
  <c r="L26" i="45"/>
  <c r="L53" i="45"/>
  <c r="K53" i="45"/>
  <c r="K18" i="45"/>
  <c r="L18" i="45"/>
  <c r="K34" i="45"/>
  <c r="L34" i="45"/>
  <c r="I8" i="44"/>
  <c r="K9" i="44"/>
  <c r="K9" i="12"/>
  <c r="I56" i="74"/>
  <c r="J56" i="74"/>
  <c r="I15" i="74"/>
  <c r="J15" i="74"/>
  <c r="J11" i="74"/>
  <c r="I11" i="74"/>
  <c r="H7" i="74"/>
  <c r="I43" i="74"/>
  <c r="J43" i="74"/>
  <c r="I40" i="74"/>
  <c r="J40" i="74"/>
  <c r="I23" i="74"/>
  <c r="J23" i="74"/>
  <c r="K15" i="42"/>
  <c r="K9" i="42" s="1"/>
  <c r="J8" i="21"/>
  <c r="J9" i="13"/>
  <c r="K14" i="8"/>
  <c r="K23" i="8"/>
  <c r="K24" i="8"/>
  <c r="G8" i="9"/>
  <c r="F8" i="8"/>
  <c r="H60" i="74"/>
  <c r="C8" i="89" s="1"/>
  <c r="H8" i="8"/>
  <c r="K13" i="21"/>
  <c r="K12" i="21" s="1"/>
  <c r="K8" i="21" s="1"/>
  <c r="L13" i="21"/>
  <c r="L12" i="21" s="1"/>
  <c r="L8" i="21" s="1"/>
  <c r="H22" i="74"/>
  <c r="J8" i="4"/>
  <c r="F10" i="88"/>
  <c r="I10" i="88" s="1"/>
  <c r="I11" i="88"/>
  <c r="M8" i="4"/>
  <c r="K9" i="4"/>
  <c r="I8" i="4"/>
  <c r="F8" i="45"/>
  <c r="H8" i="45"/>
  <c r="G8" i="45"/>
  <c r="I8" i="45"/>
  <c r="L8" i="4"/>
  <c r="J12" i="13"/>
  <c r="J11" i="13" s="1"/>
  <c r="G8" i="4"/>
  <c r="J47" i="45"/>
  <c r="H8" i="9"/>
  <c r="J41" i="45"/>
  <c r="J9" i="8"/>
  <c r="J8" i="8" s="1"/>
  <c r="F8" i="9"/>
  <c r="E8" i="9"/>
  <c r="J48" i="45"/>
  <c r="G8" i="42"/>
  <c r="J22" i="45"/>
  <c r="J23" i="45"/>
  <c r="J9" i="45"/>
  <c r="J40" i="45"/>
  <c r="F8" i="44"/>
  <c r="K8" i="12"/>
  <c r="I9" i="8"/>
  <c r="I8" i="8" s="1"/>
  <c r="J26" i="9"/>
  <c r="J13" i="9"/>
  <c r="J23" i="9"/>
  <c r="G8" i="85"/>
  <c r="G9" i="85"/>
  <c r="J30" i="9"/>
  <c r="I8" i="9"/>
  <c r="I8" i="85"/>
  <c r="K17" i="4"/>
  <c r="C11" i="89" l="1"/>
  <c r="C44" i="89"/>
  <c r="J8" i="45"/>
  <c r="M9" i="42"/>
  <c r="L9" i="42"/>
  <c r="C32" i="89"/>
  <c r="K10" i="45"/>
  <c r="K9" i="45" s="1"/>
  <c r="L10" i="45"/>
  <c r="L9" i="45" s="1"/>
  <c r="L23" i="45"/>
  <c r="K23" i="45"/>
  <c r="K48" i="45"/>
  <c r="L48" i="45"/>
  <c r="L41" i="45"/>
  <c r="K41" i="45"/>
  <c r="K22" i="45"/>
  <c r="L22" i="45"/>
  <c r="K40" i="45"/>
  <c r="L40" i="45"/>
  <c r="L47" i="45"/>
  <c r="K47" i="45"/>
  <c r="I22" i="74"/>
  <c r="J22" i="74"/>
  <c r="J7" i="74"/>
  <c r="I7" i="74"/>
  <c r="I60" i="74"/>
  <c r="J60" i="74"/>
  <c r="L8" i="45"/>
  <c r="J8" i="9"/>
  <c r="K8" i="8"/>
  <c r="L17" i="42"/>
  <c r="M17" i="42"/>
  <c r="H7" i="85"/>
  <c r="H10" i="85" s="1"/>
  <c r="C23" i="89" l="1"/>
  <c r="D23" i="89" s="1"/>
  <c r="L8" i="8"/>
  <c r="M8" i="8" s="1"/>
  <c r="K8" i="45"/>
  <c r="L8" i="42"/>
  <c r="M8" i="42"/>
  <c r="K8" i="9"/>
  <c r="L8" i="9" l="1"/>
  <c r="G7" i="85" l="1"/>
  <c r="G10" i="85" s="1"/>
  <c r="I7" i="85" l="1"/>
  <c r="I10" i="85" s="1"/>
  <c r="K8" i="44"/>
  <c r="C13" i="89" l="1"/>
  <c r="E13" i="89" l="1"/>
  <c r="E16" i="89" s="1"/>
  <c r="E18" i="89" s="1"/>
  <c r="D13" i="89"/>
  <c r="D16" i="89" s="1"/>
  <c r="D18" i="89" s="1"/>
  <c r="C16" i="89"/>
  <c r="C18" i="89" s="1"/>
  <c r="C45" i="89"/>
  <c r="C46" i="89" s="1"/>
  <c r="C53" i="89" s="1"/>
  <c r="C33" i="89"/>
  <c r="G7" i="91"/>
  <c r="H7" i="91" s="1"/>
  <c r="H10" i="91" s="1"/>
  <c r="G10" i="91" l="1"/>
  <c r="I7" i="91"/>
  <c r="I10" i="91" s="1"/>
  <c r="I11" i="76"/>
  <c r="I8" i="76"/>
  <c r="I7" i="76"/>
  <c r="F8" i="23"/>
</calcChain>
</file>

<file path=xl/comments1.xml><?xml version="1.0" encoding="utf-8"?>
<comments xmlns="http://schemas.openxmlformats.org/spreadsheetml/2006/main">
  <authors>
    <author>Stefan Szelle - DSV</author>
  </authors>
  <commentLis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>Stefan Szelle - DSV:</t>
        </r>
        <r>
          <rPr>
            <sz val="8"/>
            <color indexed="81"/>
            <rFont val="Tahoma"/>
            <family val="2"/>
            <charset val="238"/>
          </rPr>
          <t xml:space="preserve">
Odpočitaný Učiaci sa region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Stefan Szelle - DSV:</t>
        </r>
        <r>
          <rPr>
            <sz val="8"/>
            <color indexed="81"/>
            <rFont val="Tahoma"/>
            <family val="2"/>
            <charset val="238"/>
          </rPr>
          <t xml:space="preserve">
Odpočitaný učiaci sa region</t>
        </r>
      </text>
    </comment>
  </commentList>
</comments>
</file>

<file path=xl/sharedStrings.xml><?xml version="1.0" encoding="utf-8"?>
<sst xmlns="http://schemas.openxmlformats.org/spreadsheetml/2006/main" count="1053" uniqueCount="683">
  <si>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</si>
  <si>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</si>
  <si>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</si>
  <si>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</si>
  <si>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</si>
  <si>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</si>
  <si>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</si>
  <si>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</si>
  <si>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</si>
  <si>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</si>
  <si>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</si>
  <si>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</si>
  <si>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</si>
  <si>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</si>
  <si>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</si>
  <si>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</si>
  <si>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</si>
  <si>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</si>
  <si>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</si>
  <si>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</si>
  <si>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</si>
  <si>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</si>
  <si>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</si>
  <si>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</si>
  <si>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</si>
  <si>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</si>
  <si>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</si>
  <si>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</si>
  <si>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</si>
  <si>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</si>
  <si>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</si>
  <si>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</si>
  <si>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</si>
  <si>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</si>
  <si>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</si>
  <si>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</si>
  <si>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</si>
  <si>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</si>
  <si>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</si>
  <si>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</si>
  <si>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</si>
  <si>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</si>
  <si>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</si>
  <si>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</si>
  <si>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</si>
  <si>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013</t>
  </si>
  <si>
    <t>200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</si>
  <si>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</si>
  <si>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</si>
  <si>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</si>
  <si>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</si>
  <si>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</si>
  <si>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</si>
  <si>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</si>
  <si>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</si>
  <si>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</si>
  <si>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</si>
  <si>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</si>
  <si>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poplatky a platby za predaj výrobkov,tovarov a služieb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</si>
  <si>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</si>
  <si>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</si>
  <si>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</si>
  <si>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</si>
  <si>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</si>
  <si>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</si>
  <si>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</si>
  <si>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</si>
  <si>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</si>
  <si>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</si>
  <si>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Údržba výpočtovej techniky</t>
  </si>
  <si>
    <t>Zimná údržba MK</t>
  </si>
  <si>
    <t>300</t>
  </si>
  <si>
    <t>GRANTY  A  TRANSFERY</t>
  </si>
  <si>
    <t>310</t>
  </si>
  <si>
    <t>312</t>
  </si>
  <si>
    <t>Transfery v rámci verejnej správy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</si>
  <si>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</si>
  <si>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</si>
  <si>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</si>
  <si>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</si>
  <si>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</si>
  <si>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</si>
  <si>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</si>
  <si>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</si>
  <si>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</si>
  <si>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</si>
  <si>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</si>
  <si>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</si>
  <si>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</si>
  <si>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</si>
  <si>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</si>
  <si>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</si>
  <si>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</si>
  <si>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</si>
  <si>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</si>
  <si>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</si>
  <si>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</si>
  <si>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</si>
  <si>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</si>
  <si>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</si>
  <si>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</si>
  <si>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</si>
  <si>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Audit  a  rating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</si>
  <si>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</si>
  <si>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</si>
  <si>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</si>
  <si>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</si>
  <si>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</si>
  <si>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</si>
  <si>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Špeciáne služby - právne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</si>
  <si>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</si>
  <si>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</si>
  <si>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</si>
  <si>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</si>
  <si>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</si>
  <si>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Uloženie odpadu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</si>
  <si>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</si>
  <si>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</si>
  <si>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</si>
  <si>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</si>
  <si>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</si>
  <si>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</si>
  <si>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</si>
  <si>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</si>
  <si>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</si>
  <si>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</si>
  <si>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</si>
  <si>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</si>
  <si>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</si>
  <si>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</si>
  <si>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</si>
  <si>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</si>
  <si>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</si>
  <si>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</si>
  <si>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</si>
  <si>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</si>
  <si>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</si>
  <si>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</si>
  <si>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</si>
  <si>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</si>
  <si>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</si>
  <si>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</si>
  <si>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</si>
  <si>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Dane a poplatky z minulých období</t>
  </si>
  <si>
    <t>Príjmové finančné operácie</t>
  </si>
  <si>
    <t>453</t>
  </si>
  <si>
    <t>Príjmy z ostatných finančných operácií</t>
  </si>
  <si>
    <t>Zostatok prostriedkov z predchádzajúcich rokov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</si>
  <si>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</si>
  <si>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</si>
  <si>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</si>
  <si>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</si>
  <si>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</si>
  <si>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</si>
  <si>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</si>
  <si>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</si>
  <si>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PROGRAM 10 :  Prostredie pre život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</si>
  <si>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</si>
  <si>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</si>
  <si>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</si>
  <si>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</si>
  <si>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</si>
  <si>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</si>
  <si>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</si>
  <si>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</si>
  <si>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</si>
  <si>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</si>
  <si>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</si>
  <si>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</si>
  <si>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</si>
  <si>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</si>
  <si>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</si>
  <si>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</si>
  <si>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</si>
  <si>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</si>
  <si>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</si>
  <si>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</si>
  <si>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</si>
  <si>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</si>
  <si>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</si>
  <si>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</si>
  <si>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</si>
  <si>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</si>
  <si>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</si>
  <si>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</si>
  <si>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>2015</t>
  </si>
  <si>
    <t>Návrh rozpočtu obce Veľká Paka na roky 2015-2017</t>
  </si>
  <si>
    <t>2016</t>
  </si>
  <si>
    <t>2017</t>
  </si>
  <si>
    <t xml:space="preserve">daň za zábavné hracie prístroje 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</si>
  <si>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</si>
  <si>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</si>
  <si>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</si>
  <si>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</si>
  <si>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</si>
  <si>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</si>
  <si>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</si>
  <si>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prenájom miniihriska</t>
  </si>
  <si>
    <t>Nedaňové príjmy :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</si>
  <si>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</si>
  <si>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</si>
  <si>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</si>
  <si>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</si>
  <si>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</si>
  <si>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</si>
  <si>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</si>
  <si>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prepožičanie majetku obce / pódium, lavice/</t>
  </si>
  <si>
    <t>23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</si>
  <si>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</si>
  <si>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</si>
  <si>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</si>
  <si>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</si>
  <si>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</si>
  <si>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</si>
  <si>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</si>
  <si>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</si>
  <si>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</si>
  <si>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</si>
  <si>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</si>
  <si>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</si>
  <si>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</si>
  <si>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</si>
  <si>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Dotácia skladník CO</t>
  </si>
  <si>
    <t>Príjem z predaja pozemkov</t>
  </si>
  <si>
    <t>Transféry z EÚ a  zo ŠR na real. projektu - rekonš. VO</t>
  </si>
  <si>
    <t>Úver ŠFRB a dotácia</t>
  </si>
  <si>
    <t>Návrh rozpočtu obce Veľká Paka  na roky 2015-2017</t>
  </si>
  <si>
    <t>01.116</t>
  </si>
  <si>
    <t xml:space="preserve">Mzdy a odvody starostu a aparátu obce </t>
  </si>
  <si>
    <t>Mzdy a odvody obecný kontrolór</t>
  </si>
  <si>
    <t>Rozpočet na rok 2015</t>
  </si>
  <si>
    <t>na rok 2016</t>
  </si>
  <si>
    <t>na rok 2017</t>
  </si>
  <si>
    <t>611</t>
  </si>
  <si>
    <t>614</t>
  </si>
  <si>
    <t xml:space="preserve">Odmeny manažmentu obce </t>
  </si>
  <si>
    <t>Cestovné</t>
  </si>
  <si>
    <t>Vodné stočné</t>
  </si>
  <si>
    <t>Telekomunikačné služby a internet</t>
  </si>
  <si>
    <t>Ceniny</t>
  </si>
  <si>
    <t>Poštovné služby</t>
  </si>
  <si>
    <t>kancelárske potreby</t>
  </si>
  <si>
    <t>Reprezentačné</t>
  </si>
  <si>
    <t>637005</t>
  </si>
  <si>
    <t xml:space="preserve">Špeciálne služby-revízne správy </t>
  </si>
  <si>
    <t xml:space="preserve">Služby pre obec </t>
  </si>
  <si>
    <t>Nájomné za prenájom pozemkov</t>
  </si>
  <si>
    <t>636001</t>
  </si>
  <si>
    <t>Nájomné za pozemok zberný dvor</t>
  </si>
  <si>
    <t>63306</t>
  </si>
  <si>
    <t xml:space="preserve"> Kancelárske potreby</t>
  </si>
  <si>
    <t>63508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</si>
  <si>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</si>
  <si>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</si>
  <si>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</si>
  <si>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</si>
  <si>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</si>
  <si>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</si>
  <si>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</si>
  <si>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</si>
  <si>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</si>
  <si>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</si>
  <si>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</si>
  <si>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</si>
  <si>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</si>
  <si>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</si>
  <si>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</si>
  <si>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>Rovnošaty a športové prilby</t>
  </si>
  <si>
    <t xml:space="preserve">Návrh rozpočtu obce Veľká Paka na roky 2015 - 2017 </t>
  </si>
  <si>
    <t xml:space="preserve">    Odpadové hospodárstvo</t>
  </si>
  <si>
    <t xml:space="preserve">Odpadové hospodárstvo </t>
  </si>
  <si>
    <t>04510</t>
  </si>
  <si>
    <t>Nákup kuka nádob</t>
  </si>
  <si>
    <t>likvidácia divokých skládok</t>
  </si>
  <si>
    <t>Pokosenie skládky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</si>
  <si>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</si>
  <si>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</si>
  <si>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</si>
  <si>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</si>
  <si>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</si>
  <si>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</si>
  <si>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Eneregie - plyn </t>
  </si>
  <si>
    <t>Energie - el. energia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</si>
  <si>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</si>
  <si>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</si>
  <si>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</si>
  <si>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</si>
  <si>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</si>
  <si>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</si>
  <si>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</si>
  <si>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</si>
  <si>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</si>
  <si>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Energie - plyn </t>
  </si>
  <si>
    <t xml:space="preserve">Materiálové výdavky </t>
  </si>
  <si>
    <t>09800</t>
  </si>
  <si>
    <t>09601</t>
  </si>
  <si>
    <t>Energie - plyn</t>
  </si>
  <si>
    <t>Energie-el. energia</t>
  </si>
  <si>
    <t>Obnova sotvéru</t>
  </si>
  <si>
    <t>Drobná údržba</t>
  </si>
  <si>
    <t xml:space="preserve">Opatrenia na zachovanie školy </t>
  </si>
  <si>
    <t>Príspevok na učebné pomôcky</t>
  </si>
  <si>
    <t>Školské výlety a škola v prírode</t>
  </si>
  <si>
    <t>08201</t>
  </si>
  <si>
    <t xml:space="preserve">    Kultúra</t>
  </si>
  <si>
    <t>Energie-plyn</t>
  </si>
  <si>
    <t>Energie el. energia</t>
  </si>
  <si>
    <t>Čistiace práce a čistiace pros.</t>
  </si>
  <si>
    <t>Vodné</t>
  </si>
  <si>
    <t>knihy</t>
  </si>
  <si>
    <t>Ostatná činnosť v kultúre</t>
  </si>
  <si>
    <t>ZPOZ / dary /</t>
  </si>
  <si>
    <t>Deň detí</t>
  </si>
  <si>
    <t xml:space="preserve">Deň obce </t>
  </si>
  <si>
    <t>Mikulášsky večierok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</si>
  <si>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</si>
  <si>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</si>
  <si>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</si>
  <si>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</si>
  <si>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</si>
  <si>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</si>
  <si>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</si>
  <si>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</si>
  <si>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</si>
  <si>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</si>
  <si>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</si>
  <si>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</si>
  <si>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</si>
  <si>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</si>
  <si>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Údržba cintorínov</t>
  </si>
  <si>
    <t>vodné</t>
  </si>
  <si>
    <t>PHM do strojov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</si>
  <si>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</si>
  <si>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</si>
  <si>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</si>
  <si>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</si>
  <si>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</si>
  <si>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</si>
  <si>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</si>
  <si>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</si>
  <si>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 Poplatky za soc. rozhodnutia  </t>
  </si>
  <si>
    <t xml:space="preserve">Ostatné sociálne služby </t>
  </si>
  <si>
    <t>Transfer K Griff</t>
  </si>
  <si>
    <t xml:space="preserve">Rozvoj obce </t>
  </si>
  <si>
    <t>Detské ihriská</t>
  </si>
  <si>
    <t>Príprava a spolufinancovanie projektov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</si>
  <si>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</si>
  <si>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</si>
  <si>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</si>
  <si>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</si>
  <si>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</si>
  <si>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</si>
  <si>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</si>
  <si>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Transfery spoločenským organizáciám</t>
  </si>
  <si>
    <t>Obce,   z toho:</t>
  </si>
  <si>
    <t>Kapitálový rozpočet na rok 2015</t>
  </si>
  <si>
    <t>06200</t>
  </si>
  <si>
    <t xml:space="preserve">Kúpa bytovky </t>
  </si>
  <si>
    <t>Návrh rozpočtu obce Veľká Paka na rok 2015</t>
  </si>
  <si>
    <t>Splátka úveru ŠFRB bytovka č. 1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</si>
  <si>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</si>
  <si>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</si>
  <si>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</si>
  <si>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</si>
  <si>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</si>
  <si>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</si>
  <si>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</si>
  <si>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</si>
  <si>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</si>
  <si>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</si>
  <si>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</si>
  <si>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</si>
  <si>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</si>
  <si>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</si>
  <si>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</si>
  <si>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prenájom bytov</t>
  </si>
  <si>
    <t>služby občanom / orba /</t>
  </si>
  <si>
    <t>Dotácia cestná doprava a pozemné komunikácie</t>
  </si>
  <si>
    <t>Prenájom pozemkov  - ihrisko TJ</t>
  </si>
  <si>
    <t xml:space="preserve">Servis a údržba auta </t>
  </si>
  <si>
    <t>Odborná literatúra</t>
  </si>
  <si>
    <t>Poistenie PC v ZŠ</t>
  </si>
  <si>
    <t>Stavebný úrad -paušálny poplatok</t>
  </si>
  <si>
    <t>Údržba verejnej zelene</t>
  </si>
  <si>
    <t>Verejné súťaže</t>
  </si>
  <si>
    <t>Opatrovateľká služba - mzdy</t>
  </si>
  <si>
    <t>Príjmy stravné dôchodcovia</t>
  </si>
  <si>
    <t xml:space="preserve">Príjmy stravné zamestnanci </t>
  </si>
  <si>
    <t xml:space="preserve">Návrh rozpočtu na roky 2015 - 2017 </t>
  </si>
  <si>
    <t>Dar obci na technicku infrastrukturu</t>
  </si>
  <si>
    <t>Energie - elektrická en.</t>
  </si>
  <si>
    <t>Údržba objektov obce - budovy</t>
  </si>
  <si>
    <t>Transfér na výstavbu bytovky</t>
  </si>
  <si>
    <t>Nedaňové príjmy kapitálové</t>
  </si>
  <si>
    <t xml:space="preserve">Transfér na technickú bybavenosť bytovky </t>
  </si>
  <si>
    <t>Oprava KD</t>
  </si>
  <si>
    <t xml:space="preserve">Oprava oplotenie cint. Veľká Paka </t>
  </si>
  <si>
    <t>Zateplenie budovy školy</t>
  </si>
  <si>
    <t>Rekonštrukcia kúrenia v ZŠ</t>
  </si>
  <si>
    <t>Vymaľovanie priestorov ZŠ</t>
  </si>
  <si>
    <t>Rekonštrukcia soc.zariadenia v ZŠ a MŠ</t>
  </si>
  <si>
    <t>Oplotenie areálu školy</t>
  </si>
  <si>
    <t>Rekonštrukcia cesty na skládku ČP</t>
  </si>
  <si>
    <t>Rozšírenie osvetlenia na cint. ČP</t>
  </si>
  <si>
    <t>Prístavba hasičskej zbrojnice</t>
  </si>
  <si>
    <t>Vybudovanie chodníkov , VP, MP a ČP</t>
  </si>
  <si>
    <t>Dokončenie kanalizácie v MP</t>
  </si>
  <si>
    <t>Spolu:</t>
  </si>
  <si>
    <t xml:space="preserve">Nájomný byt </t>
  </si>
  <si>
    <t xml:space="preserve">Ostatné investičné výdavky </t>
  </si>
  <si>
    <t>Manažment a kontrola</t>
  </si>
  <si>
    <t>Spolu na rok 2015</t>
  </si>
  <si>
    <t>spolu pre rok 2015</t>
  </si>
  <si>
    <t>Návrh rozpočtu obce Veľká Paka na roky  2015 - 2017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</si>
  <si>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</si>
  <si>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Rozpočet obce Veľká Paka na rok 2015</t>
  </si>
  <si>
    <t>Návrh rozpočtu na rok 2015</t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</si>
  <si>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</si>
  <si>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</si>
  <si>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</si>
  <si>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</si>
  <si>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</si>
  <si>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Rozpočet 2015</t>
  </si>
  <si>
    <t>Rozpočet 2016</t>
  </si>
  <si>
    <t>Rozpočet 2017</t>
  </si>
  <si>
    <t xml:space="preserve">Rozpočet na rok 2016 </t>
  </si>
  <si>
    <t>Rozpočet na rok 2017</t>
  </si>
  <si>
    <t>Rozpočet na rok 2016</t>
  </si>
  <si>
    <t>Rozpočet    na rok 2016</t>
  </si>
  <si>
    <t>Rozpočet    na rok 2017</t>
  </si>
  <si>
    <t xml:space="preserve">Rozpočet na rok 2016          </t>
  </si>
  <si>
    <t xml:space="preserve">Rozpočet na rok 2017 </t>
  </si>
  <si>
    <t>Technická vybavenosť bytovky BD12BJ</t>
  </si>
  <si>
    <t>Splátka úveru ŠFRB nákup bytovky BD12BJ</t>
  </si>
  <si>
    <t>Príjmy spolu</t>
  </si>
  <si>
    <t>Výdaje spolu:</t>
  </si>
  <si>
    <t>Výsledok Hospodárenia</t>
  </si>
  <si>
    <t xml:space="preserve">Skutočnosť </t>
  </si>
  <si>
    <t xml:space="preserve">skutočnosť </t>
  </si>
  <si>
    <t xml:space="preserve">1.Výnos dane z príjmov </t>
  </si>
  <si>
    <t>za rok 2013</t>
  </si>
  <si>
    <t>za rok 2014</t>
  </si>
  <si>
    <t>Výnos dane z príjmov</t>
  </si>
  <si>
    <t xml:space="preserve">2. Daň z majetku obce </t>
  </si>
  <si>
    <t>Daň z pozemkov</t>
  </si>
  <si>
    <t>Daň zo stavieb</t>
  </si>
  <si>
    <t xml:space="preserve">3 Domáce dane za tovary a služby </t>
  </si>
  <si>
    <t>Daň za psa</t>
  </si>
  <si>
    <t>Daň za ubytovacie kapacity</t>
  </si>
  <si>
    <t>Daň za užívanie verejného priestranstva</t>
  </si>
  <si>
    <t>Zber a preprava komunálneho odpadu</t>
  </si>
  <si>
    <t>Cintorínsky poplatok</t>
  </si>
  <si>
    <t xml:space="preserve">Daň za predajné automaty a hracie prístroje </t>
  </si>
  <si>
    <t>4. Nedaňové príjmy</t>
  </si>
  <si>
    <t>Zákonný poplatok za uloženie odpadu</t>
  </si>
  <si>
    <t>Zákonný poplatok minulé roky</t>
  </si>
  <si>
    <t>Zákonný poplatok ZPOHŽO</t>
  </si>
  <si>
    <t>Zákonný poplatok ZPOHŽO min. roky</t>
  </si>
  <si>
    <t>Príjmy za orbu</t>
  </si>
  <si>
    <t>Poplatok za miestny rozhlas</t>
  </si>
  <si>
    <t>Správne poplatky</t>
  </si>
  <si>
    <t>dar obci na technickú infraštruktúru</t>
  </si>
  <si>
    <t>5. Stravné</t>
  </si>
  <si>
    <t>Príjmy zo stravného od dôchodcov</t>
  </si>
  <si>
    <t>Príjmy zo stravného od zamestnancov</t>
  </si>
  <si>
    <t>Príspevok zo SF na stravovanie zamestnancov</t>
  </si>
  <si>
    <t>6. Nájomné</t>
  </si>
  <si>
    <t>Nájomné za pozemky</t>
  </si>
  <si>
    <t>Nájomné za byty</t>
  </si>
  <si>
    <t>Nájomné za miniihrisko</t>
  </si>
  <si>
    <t>Nájomné za budovy</t>
  </si>
  <si>
    <t xml:space="preserve">7. Úroky z účtov </t>
  </si>
  <si>
    <t xml:space="preserve">8. Transfery a granty </t>
  </si>
  <si>
    <t>Školstvo</t>
  </si>
  <si>
    <t>Transfer na zvýšenie platu neped.zam.</t>
  </si>
  <si>
    <t>Vzdelávacie poukazy</t>
  </si>
  <si>
    <t>Matrika</t>
  </si>
  <si>
    <t>Stavebníctvo</t>
  </si>
  <si>
    <t>Cestná doprava a pozemné komunikácie</t>
  </si>
  <si>
    <t>REGOB</t>
  </si>
  <si>
    <t>Výchova a vzdelávanie pre MŠ</t>
  </si>
  <si>
    <t>Životné prostredie</t>
  </si>
  <si>
    <t>Transfér na mzdu skladníka</t>
  </si>
  <si>
    <t>Transfér mimoriadne odmeny ZŠ</t>
  </si>
  <si>
    <t>Transfér asistent učiteľa</t>
  </si>
  <si>
    <t>Transfér na voľby v roku 2014</t>
  </si>
  <si>
    <t xml:space="preserve">9. Dotácie </t>
  </si>
  <si>
    <t>OZ AGROPRAMEŇ</t>
  </si>
  <si>
    <t>cestná infraštruktúra</t>
  </si>
  <si>
    <t xml:space="preserve">10. Prepožičanie majetku obce </t>
  </si>
  <si>
    <t>Pohľadávky z minulých rokov</t>
  </si>
  <si>
    <t>Bežné príjmy spolu :</t>
  </si>
  <si>
    <t>Kapitálové príjmy :</t>
  </si>
  <si>
    <t>Predaj pozemku</t>
  </si>
  <si>
    <t>Transfer - rekonštrukcia VO</t>
  </si>
  <si>
    <t>Transfer výstavba bytovky</t>
  </si>
  <si>
    <t>Transfer - technická vybavenosť byt.</t>
  </si>
  <si>
    <t xml:space="preserve">Predaj pozemku </t>
  </si>
  <si>
    <t>Príjmy spolu:</t>
  </si>
  <si>
    <t xml:space="preserve">1. Manažment obce </t>
  </si>
  <si>
    <t>Mzdy a odvody tvorba SF</t>
  </si>
  <si>
    <t>Odmeny manažmentu</t>
  </si>
  <si>
    <t>Odmeny poslancov</t>
  </si>
  <si>
    <t xml:space="preserve">Cestovné </t>
  </si>
  <si>
    <t>Údržba výpoč. a kanc. tech.</t>
  </si>
  <si>
    <t>Interiérové vybavenie</t>
  </si>
  <si>
    <t>Kancelárske potreby</t>
  </si>
  <si>
    <t>Ćistiace prostriedky</t>
  </si>
  <si>
    <t>PHM služ. auto</t>
  </si>
  <si>
    <t>Údržba služobného auta</t>
  </si>
  <si>
    <t>Služby</t>
  </si>
  <si>
    <t>Advokát</t>
  </si>
  <si>
    <t xml:space="preserve">WEB stránka obce </t>
  </si>
  <si>
    <t xml:space="preserve">Údržba WEB stránky </t>
  </si>
  <si>
    <t>Poplatky banke</t>
  </si>
  <si>
    <t>Poistenie obecného maj.</t>
  </si>
  <si>
    <t>Reklamy a inzercie</t>
  </si>
  <si>
    <t>Stravovanie zamestnanci</t>
  </si>
  <si>
    <t>Školenie pracovníkov</t>
  </si>
  <si>
    <t>OPP</t>
  </si>
  <si>
    <t>Nájomné za pozemok</t>
  </si>
  <si>
    <t>Komunitný plán</t>
  </si>
  <si>
    <t>Špeciálny materiál</t>
  </si>
  <si>
    <t>Nákup výpočtovej techniky</t>
  </si>
  <si>
    <t>Nákup kancelárskej tech.</t>
  </si>
  <si>
    <t>Mapy</t>
  </si>
  <si>
    <t>1.2 Kontrola a audit</t>
  </si>
  <si>
    <t>Obecný kontrolór</t>
  </si>
  <si>
    <t>Audit</t>
  </si>
  <si>
    <t>1.3 Členstvo v združeniach</t>
  </si>
  <si>
    <t>Členské príspevky</t>
  </si>
  <si>
    <t>2.1 Matrika</t>
  </si>
  <si>
    <t>Materiál / záclony /</t>
  </si>
  <si>
    <t>2.2 Stavebný úrad</t>
  </si>
  <si>
    <t>Paušálny poplatok</t>
  </si>
  <si>
    <t>2.3 Cintorínske služby</t>
  </si>
  <si>
    <t>Poplatok firme AREA</t>
  </si>
  <si>
    <t>Údržba vežových hodín</t>
  </si>
  <si>
    <t>3.1 Bezpečnosť -PO</t>
  </si>
  <si>
    <t>Nákup PHM</t>
  </si>
  <si>
    <t>materiál, údržba, odevy</t>
  </si>
  <si>
    <t>Pretek družstiev okrsku</t>
  </si>
  <si>
    <t>Pracovné odevy</t>
  </si>
  <si>
    <t>Súťaž o putovný pohár</t>
  </si>
  <si>
    <t>3.2 Bezpečnosť - CO</t>
  </si>
  <si>
    <t>Mzda skladníka</t>
  </si>
  <si>
    <t>4.1 Zbierka a likvidácia TKO</t>
  </si>
  <si>
    <t>Triedenie odpadu</t>
  </si>
  <si>
    <t>Odvoz a uloženie KO</t>
  </si>
  <si>
    <t>Nájomné za poz. ZD</t>
  </si>
  <si>
    <t>Pokosenie starej skládky</t>
  </si>
  <si>
    <t>Prevádzka ZD mzda</t>
  </si>
  <si>
    <t xml:space="preserve">4.2 Likvidácia divokých skl. </t>
  </si>
  <si>
    <t>Výdavky</t>
  </si>
  <si>
    <t>5.2 Údržba MK</t>
  </si>
  <si>
    <t>Údržba MK</t>
  </si>
  <si>
    <t>Odhrňanie, posypový m.</t>
  </si>
  <si>
    <t>6.1 Základná škola</t>
  </si>
  <si>
    <t xml:space="preserve">Vodné </t>
  </si>
  <si>
    <t>Telefón</t>
  </si>
  <si>
    <t>Materiálové výdavky, nábytok</t>
  </si>
  <si>
    <t>Zriadenie internetu</t>
  </si>
  <si>
    <t>6.1.1 Opatrenia zach. školy</t>
  </si>
  <si>
    <t>Príspevok na uč. pomôcky</t>
  </si>
  <si>
    <t>Financovanie škol. výletov</t>
  </si>
  <si>
    <t>6,2 Školská jedáleň</t>
  </si>
  <si>
    <t xml:space="preserve">Materiálové výd. </t>
  </si>
  <si>
    <t>Kanc. potreby</t>
  </si>
  <si>
    <t>Obnova sovtvéru</t>
  </si>
  <si>
    <t>Zber kuchynského odpadu</t>
  </si>
  <si>
    <t>Údržba</t>
  </si>
  <si>
    <t>6.3 Školský klub</t>
  </si>
  <si>
    <t>Mzdy</t>
  </si>
  <si>
    <t>Účebné pomôcky, mat. výdavky</t>
  </si>
  <si>
    <t>6,4 Materská škola</t>
  </si>
  <si>
    <t>Hmotný majetok</t>
  </si>
  <si>
    <t>7.1 Podpora športovému kl.</t>
  </si>
  <si>
    <t>TJ žiacke družstvo</t>
  </si>
  <si>
    <t>Transfery na činnosť</t>
  </si>
  <si>
    <t>Rozhodcovia</t>
  </si>
  <si>
    <t>7.4 Športové aktivity</t>
  </si>
  <si>
    <t>Kynológia</t>
  </si>
  <si>
    <t>8.1 Kultúra - knižnica</t>
  </si>
  <si>
    <t xml:space="preserve">Mzda </t>
  </si>
  <si>
    <t>Knihy</t>
  </si>
  <si>
    <t>8,2 Prevádzka KD</t>
  </si>
  <si>
    <t>Mzda</t>
  </si>
  <si>
    <t>El. energia</t>
  </si>
  <si>
    <t>Čistiace p.</t>
  </si>
  <si>
    <t>8.4 Ostatná činnosť v kult.</t>
  </si>
  <si>
    <t>Dary ZPOZ</t>
  </si>
  <si>
    <t>Družobné návštevy</t>
  </si>
  <si>
    <t>Udržba MR</t>
  </si>
  <si>
    <t>Autorský poplatok</t>
  </si>
  <si>
    <t>Nákup ústredne rozhlasu</t>
  </si>
  <si>
    <t xml:space="preserve">9.1 Verejné osvetlenie </t>
  </si>
  <si>
    <t>Údržba osvetlenia</t>
  </si>
  <si>
    <t>9.2 Verejná zeleň</t>
  </si>
  <si>
    <t>PHM</t>
  </si>
  <si>
    <t>Údržba zelene</t>
  </si>
  <si>
    <t>Údržba mechanizmov</t>
  </si>
  <si>
    <t>9.4.1 Náklady na bývanie</t>
  </si>
  <si>
    <t>Vrátenie kaucie</t>
  </si>
  <si>
    <t>9.4.2 Splátky úveru ŠFRB</t>
  </si>
  <si>
    <t xml:space="preserve">9.5 Rozvoj obce </t>
  </si>
  <si>
    <t>Projekty</t>
  </si>
  <si>
    <t xml:space="preserve">Údržba objektov obce </t>
  </si>
  <si>
    <t>Revízne správy</t>
  </si>
  <si>
    <t>Revitalizácia VP</t>
  </si>
  <si>
    <t>Polohopis výškopis</t>
  </si>
  <si>
    <t>Povodňový plán</t>
  </si>
  <si>
    <t>El. prípojka zvonica ČP</t>
  </si>
  <si>
    <t>Vrátenie prostriedkov Učiaci sa región</t>
  </si>
  <si>
    <t>GEO plán MP</t>
  </si>
  <si>
    <t>9.9 Zdravotníctvo</t>
  </si>
  <si>
    <t>Odmena upratovačky poradne</t>
  </si>
  <si>
    <t>Transfer LSPP</t>
  </si>
  <si>
    <t>10.1 Sociálne služby</t>
  </si>
  <si>
    <t>Životné jubileá</t>
  </si>
  <si>
    <t>Posudky do DD</t>
  </si>
  <si>
    <t>10.1.1. Opatrovateľská služba</t>
  </si>
  <si>
    <t>10..3 Klub dôchodcov</t>
  </si>
  <si>
    <t xml:space="preserve">10.1.4 Transfery </t>
  </si>
  <si>
    <t>Príspevok pri narod. dieťaťa</t>
  </si>
  <si>
    <t>Transfer OV Csemadok</t>
  </si>
  <si>
    <t>Centrálny krízový fond</t>
  </si>
  <si>
    <t xml:space="preserve">10.2 Jednorázové soc. dávky </t>
  </si>
  <si>
    <t xml:space="preserve">Občerstvenie deň dôch. </t>
  </si>
  <si>
    <t>11. REGOB</t>
  </si>
  <si>
    <t>Všeobecný  materiál</t>
  </si>
  <si>
    <t>Poštové</t>
  </si>
  <si>
    <t xml:space="preserve">12. Transfery spol. org. </t>
  </si>
  <si>
    <t>Csemadok</t>
  </si>
  <si>
    <t>Transfer GRACE</t>
  </si>
  <si>
    <t>Farský úrad</t>
  </si>
  <si>
    <t xml:space="preserve">13.Výdavky na voľby </t>
  </si>
  <si>
    <t xml:space="preserve">13. Kapitálové výdavky </t>
  </si>
  <si>
    <t>Škola oprava strechy</t>
  </si>
  <si>
    <t>Škola  rek. soc. zariadení</t>
  </si>
  <si>
    <t xml:space="preserve">Škola prestavba spálne </t>
  </si>
  <si>
    <t>Škola maliarske p.</t>
  </si>
  <si>
    <t>Škola oplotenie areálu</t>
  </si>
  <si>
    <t>Škola jazyková trieda</t>
  </si>
  <si>
    <t>Škola kúrenie</t>
  </si>
  <si>
    <t>Škola elektroinštalácia</t>
  </si>
  <si>
    <t>KD výmena okien a dverí</t>
  </si>
  <si>
    <t xml:space="preserve">OcU ústredné kúrenie </t>
  </si>
  <si>
    <t>Dobudovanie kanal.</t>
  </si>
  <si>
    <t>Rekonštrukcia šatne TJ</t>
  </si>
  <si>
    <t>Rekonštrukcia VO</t>
  </si>
  <si>
    <t>Trafostanica " Kosťová a sp."</t>
  </si>
  <si>
    <t>OcU výmena okien</t>
  </si>
  <si>
    <t>OcU oprava strechy</t>
  </si>
  <si>
    <t>Výmena vchodových dverí</t>
  </si>
  <si>
    <t>OcU maliarske práce</t>
  </si>
  <si>
    <t>OcU elektroinšt.</t>
  </si>
  <si>
    <t>Rozšírenie VO ČP a cint. ČP</t>
  </si>
  <si>
    <t>OcU výmena okien Pošta</t>
  </si>
  <si>
    <t>Oprava budovy KD</t>
  </si>
  <si>
    <t>Oplotenie cintorína VP</t>
  </si>
  <si>
    <t>Zateplenie budovy ZŠ</t>
  </si>
  <si>
    <t>Rekonštrukcia MK na skládku ČP</t>
  </si>
  <si>
    <t>Ostatné investičné výdavky</t>
  </si>
  <si>
    <t>Technická vybavenosť bytovky</t>
  </si>
  <si>
    <t>Kúpa bytovky</t>
  </si>
  <si>
    <t>Výstavba chodníkov a ciest</t>
  </si>
  <si>
    <t>Príloha k rozpočtu obce za rok 2015  - príjmy :</t>
  </si>
  <si>
    <t xml:space="preserve">Príloha k rozpočtu obce za rok 2015  - výdavky </t>
  </si>
  <si>
    <t>Vrátenie prostriedkov "Učiaci sa region"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</si>
  <si>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</si>
  <si>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</si>
  <si>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</si>
  <si>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</si>
  <si>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</si>
  <si>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</si>
  <si>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</si>
  <si>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</si>
  <si>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</si>
  <si>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</si>
  <si>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</si>
  <si>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</si>
  <si>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</si>
  <si>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>Spatná kúpa pozemku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</si>
</sst>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0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7" fillId="0" borderId="0" applyFont="0" applyFill="0" applyBorder="0" applyAlignment="0" applyProtection="0"/>
  </cellStyleXfs>
  <cellXfs count="150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20" fillId="6" borderId="39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5" xfId="0" applyFont="1" applyFill="1" applyBorder="1"/>
    <xf numFmtId="0" fontId="3" fillId="6" borderId="3" xfId="0" applyFont="1" applyFill="1" applyBorder="1" applyAlignment="1">
      <alignment horizontal="center"/>
    </xf>
    <xf numFmtId="0" fontId="4" fillId="6" borderId="42" xfId="0" applyFont="1" applyFill="1" applyBorder="1"/>
    <xf numFmtId="0" fontId="4" fillId="6" borderId="41" xfId="0" applyFont="1" applyFill="1" applyBorder="1"/>
    <xf numFmtId="0" fontId="3" fillId="0" borderId="0" xfId="0" applyFont="1" applyFill="1" applyBorder="1" applyAlignment="1">
      <alignment horizontal="center"/>
    </xf>
    <xf numFmtId="49" fontId="14" fillId="5" borderId="8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5" fillId="5" borderId="9" xfId="0" applyFont="1" applyFill="1" applyBorder="1"/>
    <xf numFmtId="0" fontId="15" fillId="5" borderId="16" xfId="0" applyFont="1" applyFill="1" applyBorder="1"/>
    <xf numFmtId="49" fontId="13" fillId="6" borderId="1" xfId="0" applyNumberFormat="1" applyFont="1" applyFill="1" applyBorder="1" applyAlignment="1">
      <alignment horizontal="center"/>
    </xf>
    <xf numFmtId="0" fontId="4" fillId="6" borderId="0" xfId="0" applyFont="1" applyFill="1" applyBorder="1"/>
    <xf numFmtId="49" fontId="13" fillId="6" borderId="40" xfId="0" applyNumberFormat="1" applyFont="1" applyFill="1" applyBorder="1" applyAlignment="1">
      <alignment horizontal="center"/>
    </xf>
    <xf numFmtId="49" fontId="13" fillId="6" borderId="51" xfId="0" applyNumberFormat="1" applyFont="1" applyFill="1" applyBorder="1" applyAlignment="1">
      <alignment horizontal="center"/>
    </xf>
    <xf numFmtId="0" fontId="22" fillId="0" borderId="0" xfId="0" applyFont="1" applyFill="1"/>
    <xf numFmtId="0" fontId="2" fillId="0" borderId="0" xfId="0" applyFont="1"/>
    <xf numFmtId="0" fontId="15" fillId="2" borderId="9" xfId="0" applyFont="1" applyFill="1" applyBorder="1"/>
    <xf numFmtId="0" fontId="0" fillId="0" borderId="0" xfId="0" applyAlignment="1">
      <alignment horizontal="right"/>
    </xf>
    <xf numFmtId="0" fontId="17" fillId="2" borderId="9" xfId="0" applyFont="1" applyFill="1" applyBorder="1"/>
    <xf numFmtId="3" fontId="2" fillId="0" borderId="0" xfId="0" applyNumberFormat="1" applyFont="1"/>
    <xf numFmtId="0" fontId="23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13" fillId="6" borderId="0" xfId="0" applyNumberFormat="1" applyFont="1" applyFill="1" applyBorder="1" applyAlignment="1">
      <alignment horizontal="center"/>
    </xf>
    <xf numFmtId="49" fontId="13" fillId="6" borderId="41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/>
    <xf numFmtId="49" fontId="18" fillId="2" borderId="5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49" fontId="18" fillId="2" borderId="9" xfId="0" applyNumberFormat="1" applyFont="1" applyFill="1" applyBorder="1" applyAlignment="1">
      <alignment horizontal="center"/>
    </xf>
    <xf numFmtId="0" fontId="15" fillId="3" borderId="9" xfId="0" applyFont="1" applyFill="1" applyBorder="1"/>
    <xf numFmtId="0" fontId="18" fillId="2" borderId="9" xfId="0" applyFont="1" applyFill="1" applyBorder="1"/>
    <xf numFmtId="49" fontId="18" fillId="0" borderId="4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0" fontId="27" fillId="0" borderId="9" xfId="0" applyFont="1" applyBorder="1"/>
    <xf numFmtId="49" fontId="19" fillId="12" borderId="5" xfId="0" applyNumberFormat="1" applyFont="1" applyFill="1" applyBorder="1" applyAlignment="1">
      <alignment horizontal="center"/>
    </xf>
    <xf numFmtId="49" fontId="7" fillId="12" borderId="8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17" fillId="12" borderId="9" xfId="0" applyFont="1" applyFill="1" applyBorder="1"/>
    <xf numFmtId="49" fontId="17" fillId="2" borderId="8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18" fillId="0" borderId="9" xfId="0" applyFont="1" applyBorder="1"/>
    <xf numFmtId="0" fontId="30" fillId="0" borderId="9" xfId="0" applyFont="1" applyBorder="1"/>
    <xf numFmtId="49" fontId="19" fillId="2" borderId="4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30" fillId="0" borderId="16" xfId="0" applyFont="1" applyBorder="1"/>
    <xf numFmtId="49" fontId="18" fillId="2" borderId="17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9" fontId="19" fillId="2" borderId="10" xfId="0" applyNumberFormat="1" applyFont="1" applyFill="1" applyBorder="1" applyAlignment="1">
      <alignment horizontal="center"/>
    </xf>
    <xf numFmtId="0" fontId="17" fillId="0" borderId="16" xfId="0" applyFont="1" applyBorder="1"/>
    <xf numFmtId="49" fontId="16" fillId="2" borderId="4" xfId="0" applyNumberFormat="1" applyFont="1" applyFill="1" applyBorder="1" applyAlignment="1">
      <alignment horizontal="center"/>
    </xf>
    <xf numFmtId="0" fontId="15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2" borderId="10" xfId="0" applyNumberFormat="1" applyFont="1" applyFill="1" applyBorder="1" applyAlignment="1">
      <alignment horizontal="center"/>
    </xf>
    <xf numFmtId="49" fontId="18" fillId="2" borderId="16" xfId="0" applyNumberFormat="1" applyFont="1" applyFill="1" applyBorder="1" applyAlignment="1">
      <alignment horizontal="center"/>
    </xf>
    <xf numFmtId="0" fontId="18" fillId="0" borderId="16" xfId="0" applyFont="1" applyBorder="1"/>
    <xf numFmtId="49" fontId="16" fillId="5" borderId="10" xfId="0" applyNumberFormat="1" applyFont="1" applyFill="1" applyBorder="1" applyAlignment="1">
      <alignment horizontal="center"/>
    </xf>
    <xf numFmtId="49" fontId="16" fillId="5" borderId="4" xfId="0" applyNumberFormat="1" applyFont="1" applyFill="1" applyBorder="1" applyAlignment="1">
      <alignment horizontal="center"/>
    </xf>
    <xf numFmtId="49" fontId="17" fillId="5" borderId="10" xfId="0" applyNumberFormat="1" applyFont="1" applyFill="1" applyBorder="1" applyAlignment="1">
      <alignment horizontal="center"/>
    </xf>
    <xf numFmtId="49" fontId="17" fillId="5" borderId="16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0" xfId="0" applyNumberFormat="1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49" fontId="16" fillId="4" borderId="31" xfId="0" applyNumberFormat="1" applyFont="1" applyFill="1" applyBorder="1" applyAlignment="1">
      <alignment horizontal="center"/>
    </xf>
    <xf numFmtId="49" fontId="15" fillId="4" borderId="31" xfId="0" applyNumberFormat="1" applyFont="1" applyFill="1" applyBorder="1" applyAlignment="1">
      <alignment horizontal="center"/>
    </xf>
    <xf numFmtId="49" fontId="15" fillId="4" borderId="23" xfId="0" applyNumberFormat="1" applyFont="1" applyFill="1" applyBorder="1" applyAlignment="1">
      <alignment horizontal="center"/>
    </xf>
    <xf numFmtId="0" fontId="16" fillId="4" borderId="23" xfId="0" applyFont="1" applyFill="1" applyBorder="1"/>
    <xf numFmtId="0" fontId="2" fillId="0" borderId="7" xfId="0" applyFont="1" applyBorder="1"/>
    <xf numFmtId="0" fontId="2" fillId="0" borderId="16" xfId="0" applyFont="1" applyBorder="1"/>
    <xf numFmtId="0" fontId="32" fillId="0" borderId="0" xfId="0" applyFont="1"/>
    <xf numFmtId="0" fontId="3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4" fillId="0" borderId="0" xfId="0" applyFont="1"/>
    <xf numFmtId="0" fontId="3" fillId="2" borderId="3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/>
    </xf>
    <xf numFmtId="0" fontId="23" fillId="6" borderId="39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6" xfId="0" applyFont="1" applyBorder="1"/>
    <xf numFmtId="0" fontId="23" fillId="13" borderId="1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36" fillId="13" borderId="0" xfId="0" applyFont="1" applyFill="1"/>
    <xf numFmtId="0" fontId="8" fillId="15" borderId="0" xfId="0" applyFont="1" applyFill="1"/>
    <xf numFmtId="0" fontId="23" fillId="0" borderId="24" xfId="0" applyFont="1" applyBorder="1" applyAlignment="1">
      <alignment horizontal="center"/>
    </xf>
    <xf numFmtId="0" fontId="23" fillId="0" borderId="0" xfId="0" applyFont="1" applyFill="1"/>
    <xf numFmtId="0" fontId="23" fillId="0" borderId="39" xfId="0" applyFont="1" applyBorder="1" applyAlignment="1">
      <alignment horizontal="center"/>
    </xf>
    <xf numFmtId="0" fontId="23" fillId="6" borderId="54" xfId="0" applyFont="1" applyFill="1" applyBorder="1" applyAlignment="1">
      <alignment horizontal="center"/>
    </xf>
    <xf numFmtId="0" fontId="23" fillId="6" borderId="44" xfId="0" applyFont="1" applyFill="1" applyBorder="1" applyAlignment="1">
      <alignment horizontal="center"/>
    </xf>
    <xf numFmtId="0" fontId="23" fillId="6" borderId="56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10" borderId="1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49" fontId="18" fillId="16" borderId="5" xfId="0" applyNumberFormat="1" applyFont="1" applyFill="1" applyBorder="1" applyAlignment="1">
      <alignment horizontal="center"/>
    </xf>
    <xf numFmtId="49" fontId="18" fillId="16" borderId="8" xfId="0" applyNumberFormat="1" applyFont="1" applyFill="1" applyBorder="1" applyAlignment="1">
      <alignment horizontal="center"/>
    </xf>
    <xf numFmtId="49" fontId="18" fillId="16" borderId="9" xfId="0" applyNumberFormat="1" applyFont="1" applyFill="1" applyBorder="1" applyAlignment="1">
      <alignment horizontal="center"/>
    </xf>
    <xf numFmtId="0" fontId="15" fillId="16" borderId="9" xfId="0" applyFont="1" applyFill="1" applyBorder="1"/>
    <xf numFmtId="49" fontId="23" fillId="7" borderId="83" xfId="0" applyNumberFormat="1" applyFont="1" applyFill="1" applyBorder="1" applyAlignment="1">
      <alignment horizontal="center"/>
    </xf>
    <xf numFmtId="49" fontId="23" fillId="7" borderId="84" xfId="0" applyNumberFormat="1" applyFont="1" applyFill="1" applyBorder="1" applyAlignment="1">
      <alignment horizontal="center"/>
    </xf>
    <xf numFmtId="0" fontId="23" fillId="6" borderId="55" xfId="0" applyFont="1" applyFill="1" applyBorder="1" applyAlignment="1">
      <alignment horizontal="center"/>
    </xf>
    <xf numFmtId="0" fontId="23" fillId="6" borderId="49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3" fillId="18" borderId="95" xfId="0" applyFont="1" applyFill="1" applyBorder="1" applyAlignment="1">
      <alignment horizontal="center"/>
    </xf>
    <xf numFmtId="0" fontId="38" fillId="0" borderId="0" xfId="0" applyFont="1"/>
    <xf numFmtId="49" fontId="19" fillId="13" borderId="10" xfId="0" applyNumberFormat="1" applyFont="1" applyFill="1" applyBorder="1" applyAlignment="1">
      <alignment horizontal="center"/>
    </xf>
    <xf numFmtId="49" fontId="17" fillId="13" borderId="10" xfId="0" applyNumberFormat="1" applyFont="1" applyFill="1" applyBorder="1" applyAlignment="1">
      <alignment horizontal="center"/>
    </xf>
    <xf numFmtId="49" fontId="17" fillId="13" borderId="16" xfId="0" applyNumberFormat="1" applyFont="1" applyFill="1" applyBorder="1" applyAlignment="1">
      <alignment horizontal="center"/>
    </xf>
    <xf numFmtId="0" fontId="17" fillId="13" borderId="16" xfId="0" applyFont="1" applyFill="1" applyBorder="1"/>
    <xf numFmtId="164" fontId="5" fillId="5" borderId="72" xfId="1" applyNumberFormat="1" applyFont="1" applyFill="1" applyBorder="1" applyAlignment="1">
      <alignment horizontal="right"/>
    </xf>
    <xf numFmtId="164" fontId="15" fillId="0" borderId="72" xfId="1" applyNumberFormat="1" applyFont="1" applyFill="1" applyBorder="1" applyAlignment="1">
      <alignment horizontal="right"/>
    </xf>
    <xf numFmtId="164" fontId="7" fillId="16" borderId="72" xfId="1" applyNumberFormat="1" applyFont="1" applyFill="1" applyBorder="1" applyAlignment="1">
      <alignment horizontal="right"/>
    </xf>
    <xf numFmtId="164" fontId="17" fillId="2" borderId="72" xfId="1" applyNumberFormat="1" applyFont="1" applyFill="1" applyBorder="1" applyAlignment="1">
      <alignment horizontal="right"/>
    </xf>
    <xf numFmtId="164" fontId="15" fillId="3" borderId="72" xfId="1" applyNumberFormat="1" applyFont="1" applyFill="1" applyBorder="1" applyAlignment="1">
      <alignment horizontal="right"/>
    </xf>
    <xf numFmtId="164" fontId="17" fillId="0" borderId="72" xfId="1" applyNumberFormat="1" applyFont="1" applyFill="1" applyBorder="1" applyAlignment="1">
      <alignment horizontal="right"/>
    </xf>
    <xf numFmtId="164" fontId="17" fillId="0" borderId="72" xfId="1" applyNumberFormat="1" applyFont="1" applyBorder="1" applyAlignment="1">
      <alignment horizontal="right"/>
    </xf>
    <xf numFmtId="164" fontId="17" fillId="0" borderId="30" xfId="1" applyNumberFormat="1" applyFont="1" applyBorder="1" applyAlignment="1">
      <alignment horizontal="right"/>
    </xf>
    <xf numFmtId="164" fontId="17" fillId="12" borderId="72" xfId="1" applyNumberFormat="1" applyFont="1" applyFill="1" applyBorder="1" applyAlignment="1">
      <alignment horizontal="right"/>
    </xf>
    <xf numFmtId="164" fontId="17" fillId="2" borderId="30" xfId="1" applyNumberFormat="1" applyFont="1" applyFill="1" applyBorder="1" applyAlignment="1">
      <alignment horizontal="right"/>
    </xf>
    <xf numFmtId="164" fontId="39" fillId="13" borderId="72" xfId="1" applyNumberFormat="1" applyFont="1" applyFill="1" applyBorder="1" applyAlignment="1">
      <alignment horizontal="right"/>
    </xf>
    <xf numFmtId="164" fontId="18" fillId="2" borderId="30" xfId="1" applyNumberFormat="1" applyFont="1" applyFill="1" applyBorder="1" applyAlignment="1">
      <alignment horizontal="right"/>
    </xf>
    <xf numFmtId="164" fontId="15" fillId="5" borderId="72" xfId="1" applyNumberFormat="1" applyFont="1" applyFill="1" applyBorder="1" applyAlignment="1">
      <alignment horizontal="right"/>
    </xf>
    <xf numFmtId="164" fontId="15" fillId="2" borderId="72" xfId="1" applyNumberFormat="1" applyFont="1" applyFill="1" applyBorder="1" applyAlignment="1">
      <alignment horizontal="right"/>
    </xf>
    <xf numFmtId="164" fontId="18" fillId="3" borderId="72" xfId="1" applyNumberFormat="1" applyFont="1" applyFill="1" applyBorder="1" applyAlignment="1">
      <alignment horizontal="right"/>
    </xf>
    <xf numFmtId="164" fontId="18" fillId="2" borderId="72" xfId="1" applyNumberFormat="1" applyFont="1" applyFill="1" applyBorder="1" applyAlignment="1">
      <alignment horizontal="right"/>
    </xf>
    <xf numFmtId="164" fontId="18" fillId="13" borderId="72" xfId="1" applyNumberFormat="1" applyFont="1" applyFill="1" applyBorder="1" applyAlignment="1">
      <alignment horizontal="right"/>
    </xf>
    <xf numFmtId="164" fontId="15" fillId="2" borderId="30" xfId="1" applyNumberFormat="1" applyFont="1" applyFill="1" applyBorder="1" applyAlignment="1">
      <alignment horizontal="right"/>
    </xf>
    <xf numFmtId="164" fontId="15" fillId="4" borderId="63" xfId="1" applyNumberFormat="1" applyFont="1" applyFill="1" applyBorder="1" applyAlignment="1"/>
    <xf numFmtId="164" fontId="8" fillId="4" borderId="33" xfId="1" applyNumberFormat="1" applyFont="1" applyFill="1" applyBorder="1"/>
    <xf numFmtId="0" fontId="23" fillId="13" borderId="4" xfId="0" applyFont="1" applyFill="1" applyBorder="1" applyAlignment="1">
      <alignment horizontal="center"/>
    </xf>
    <xf numFmtId="164" fontId="33" fillId="0" borderId="0" xfId="1" applyNumberFormat="1" applyFont="1" applyFill="1" applyBorder="1" applyAlignment="1">
      <alignment horizontal="center"/>
    </xf>
    <xf numFmtId="164" fontId="33" fillId="0" borderId="0" xfId="1" applyNumberFormat="1" applyFont="1" applyBorder="1" applyAlignment="1">
      <alignment horizontal="center"/>
    </xf>
    <xf numFmtId="164" fontId="24" fillId="0" borderId="14" xfId="1" applyNumberFormat="1" applyFont="1" applyBorder="1"/>
    <xf numFmtId="164" fontId="24" fillId="0" borderId="4" xfId="1" applyNumberFormat="1" applyFont="1" applyBorder="1"/>
    <xf numFmtId="164" fontId="24" fillId="0" borderId="4" xfId="1" applyNumberFormat="1" applyFont="1" applyFill="1" applyBorder="1"/>
    <xf numFmtId="164" fontId="25" fillId="0" borderId="7" xfId="1" applyNumberFormat="1" applyFont="1" applyBorder="1"/>
    <xf numFmtId="164" fontId="24" fillId="0" borderId="30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3" fillId="0" borderId="87" xfId="0" applyFont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35" fillId="6" borderId="44" xfId="0" applyNumberFormat="1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23" fillId="15" borderId="14" xfId="0" applyFont="1" applyFill="1" applyBorder="1" applyAlignment="1">
      <alignment horizontal="center"/>
    </xf>
    <xf numFmtId="49" fontId="23" fillId="6" borderId="44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6" borderId="14" xfId="0" applyFont="1" applyFill="1" applyBorder="1" applyAlignment="1">
      <alignment horizontal="center"/>
    </xf>
    <xf numFmtId="0" fontId="23" fillId="0" borderId="55" xfId="0" applyFont="1" applyBorder="1" applyAlignment="1">
      <alignment horizontal="center"/>
    </xf>
    <xf numFmtId="49" fontId="17" fillId="19" borderId="9" xfId="0" applyNumberFormat="1" applyFont="1" applyFill="1" applyBorder="1" applyAlignment="1">
      <alignment horizontal="center"/>
    </xf>
    <xf numFmtId="0" fontId="7" fillId="19" borderId="9" xfId="0" applyFont="1" applyFill="1" applyBorder="1"/>
    <xf numFmtId="0" fontId="6" fillId="5" borderId="27" xfId="0" applyFont="1" applyFill="1" applyBorder="1"/>
    <xf numFmtId="0" fontId="17" fillId="0" borderId="27" xfId="0" applyFont="1" applyFill="1" applyBorder="1"/>
    <xf numFmtId="0" fontId="17" fillId="16" borderId="27" xfId="0" applyFont="1" applyFill="1" applyBorder="1"/>
    <xf numFmtId="0" fontId="17" fillId="2" borderId="27" xfId="0" applyFont="1" applyFill="1" applyBorder="1"/>
    <xf numFmtId="0" fontId="17" fillId="3" borderId="27" xfId="0" applyFont="1" applyFill="1" applyBorder="1"/>
    <xf numFmtId="0" fontId="17" fillId="0" borderId="27" xfId="0" applyFont="1" applyBorder="1"/>
    <xf numFmtId="0" fontId="7" fillId="12" borderId="27" xfId="0" applyFont="1" applyFill="1" applyBorder="1"/>
    <xf numFmtId="0" fontId="17" fillId="2" borderId="28" xfId="0" applyFont="1" applyFill="1" applyBorder="1"/>
    <xf numFmtId="0" fontId="30" fillId="0" borderId="27" xfId="0" applyFont="1" applyBorder="1"/>
    <xf numFmtId="0" fontId="30" fillId="0" borderId="28" xfId="0" applyFont="1" applyBorder="1"/>
    <xf numFmtId="0" fontId="17" fillId="2" borderId="25" xfId="0" applyFont="1" applyFill="1" applyBorder="1"/>
    <xf numFmtId="0" fontId="39" fillId="13" borderId="28" xfId="0" applyFont="1" applyFill="1" applyBorder="1"/>
    <xf numFmtId="0" fontId="17" fillId="3" borderId="28" xfId="0" applyFont="1" applyFill="1" applyBorder="1"/>
    <xf numFmtId="0" fontId="18" fillId="2" borderId="28" xfId="0" applyFont="1" applyFill="1" applyBorder="1"/>
    <xf numFmtId="0" fontId="17" fillId="5" borderId="28" xfId="0" applyFont="1" applyFill="1" applyBorder="1"/>
    <xf numFmtId="0" fontId="17" fillId="19" borderId="27" xfId="0" applyFont="1" applyFill="1" applyBorder="1"/>
    <xf numFmtId="49" fontId="17" fillId="5" borderId="28" xfId="0" applyNumberFormat="1" applyFont="1" applyFill="1" applyBorder="1" applyAlignment="1">
      <alignment horizontal="center"/>
    </xf>
    <xf numFmtId="49" fontId="15" fillId="4" borderId="108" xfId="0" applyNumberFormat="1" applyFont="1" applyFill="1" applyBorder="1" applyAlignment="1">
      <alignment horizontal="center"/>
    </xf>
    <xf numFmtId="49" fontId="44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7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9" xfId="0" applyFont="1" applyFill="1" applyBorder="1"/>
    <xf numFmtId="49" fontId="47" fillId="6" borderId="40" xfId="0" applyNumberFormat="1" applyFont="1" applyFill="1" applyBorder="1" applyAlignment="1">
      <alignment horizontal="center"/>
    </xf>
    <xf numFmtId="49" fontId="47" fillId="6" borderId="51" xfId="0" applyNumberFormat="1" applyFont="1" applyFill="1" applyBorder="1" applyAlignment="1">
      <alignment horizontal="center"/>
    </xf>
    <xf numFmtId="0" fontId="3" fillId="6" borderId="41" xfId="0" applyFont="1" applyFill="1" applyBorder="1"/>
    <xf numFmtId="49" fontId="25" fillId="5" borderId="8" xfId="0" applyNumberFormat="1" applyFont="1" applyFill="1" applyBorder="1" applyAlignment="1">
      <alignment horizontal="center"/>
    </xf>
    <xf numFmtId="49" fontId="25" fillId="5" borderId="5" xfId="0" applyNumberFormat="1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/>
    </xf>
    <xf numFmtId="0" fontId="8" fillId="5" borderId="9" xfId="0" applyFont="1" applyFill="1" applyBorder="1"/>
    <xf numFmtId="164" fontId="8" fillId="5" borderId="72" xfId="1" applyNumberFormat="1" applyFont="1" applyFill="1" applyBorder="1" applyAlignment="1">
      <alignment horizontal="right"/>
    </xf>
    <xf numFmtId="164" fontId="8" fillId="5" borderId="9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49" fontId="25" fillId="2" borderId="8" xfId="0" applyNumberFormat="1" applyFont="1" applyFill="1" applyBorder="1" applyAlignment="1">
      <alignment horizontal="center"/>
    </xf>
    <xf numFmtId="49" fontId="25" fillId="2" borderId="5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72" xfId="1" applyNumberFormat="1" applyFont="1" applyFill="1" applyBorder="1" applyAlignment="1">
      <alignment horizontal="right"/>
    </xf>
    <xf numFmtId="164" fontId="8" fillId="2" borderId="9" xfId="1" applyNumberFormat="1" applyFont="1" applyFill="1" applyBorder="1" applyAlignment="1">
      <alignment horizontal="right"/>
    </xf>
    <xf numFmtId="0" fontId="8" fillId="3" borderId="9" xfId="0" applyFont="1" applyFill="1" applyBorder="1"/>
    <xf numFmtId="164" fontId="8" fillId="3" borderId="72" xfId="1" applyNumberFormat="1" applyFont="1" applyFill="1" applyBorder="1" applyAlignment="1">
      <alignment horizontal="right"/>
    </xf>
    <xf numFmtId="164" fontId="8" fillId="3" borderId="87" xfId="1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9" xfId="0" applyFont="1" applyFill="1" applyBorder="1"/>
    <xf numFmtId="164" fontId="2" fillId="0" borderId="30" xfId="1" applyNumberFormat="1" applyFont="1" applyBorder="1" applyAlignment="1">
      <alignment horizontal="right"/>
    </xf>
    <xf numFmtId="164" fontId="2" fillId="0" borderId="16" xfId="1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2" borderId="16" xfId="0" applyFont="1" applyFill="1" applyBorder="1"/>
    <xf numFmtId="164" fontId="2" fillId="0" borderId="29" xfId="1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2" borderId="46" xfId="0" applyFont="1" applyFill="1" applyBorder="1"/>
    <xf numFmtId="164" fontId="2" fillId="0" borderId="46" xfId="1" applyNumberFormat="1" applyFont="1" applyBorder="1" applyAlignment="1">
      <alignment horizontal="right"/>
    </xf>
    <xf numFmtId="49" fontId="25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0" fontId="25" fillId="4" borderId="67" xfId="0" applyFont="1" applyFill="1" applyBorder="1"/>
    <xf numFmtId="164" fontId="8" fillId="4" borderId="71" xfId="1" applyNumberFormat="1" applyFont="1" applyFill="1" applyBorder="1" applyAlignment="1">
      <alignment horizontal="right"/>
    </xf>
    <xf numFmtId="164" fontId="8" fillId="4" borderId="33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9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/>
    <xf numFmtId="0" fontId="2" fillId="5" borderId="9" xfId="0" applyFont="1" applyFill="1" applyBorder="1"/>
    <xf numFmtId="0" fontId="2" fillId="0" borderId="14" xfId="0" applyFont="1" applyBorder="1" applyAlignment="1"/>
    <xf numFmtId="49" fontId="8" fillId="2" borderId="5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4" borderId="22" xfId="0" applyFont="1" applyFill="1" applyBorder="1" applyAlignment="1"/>
    <xf numFmtId="49" fontId="2" fillId="4" borderId="13" xfId="0" applyNumberFormat="1" applyFont="1" applyFill="1" applyBorder="1" applyAlignment="1">
      <alignment horizontal="center"/>
    </xf>
    <xf numFmtId="49" fontId="2" fillId="4" borderId="31" xfId="0" applyNumberFormat="1" applyFont="1" applyFill="1" applyBorder="1" applyAlignment="1">
      <alignment horizontal="center"/>
    </xf>
    <xf numFmtId="0" fontId="8" fillId="4" borderId="23" xfId="0" applyFont="1" applyFill="1" applyBorder="1"/>
    <xf numFmtId="0" fontId="50" fillId="0" borderId="3" xfId="0" applyFont="1" applyBorder="1" applyAlignment="1"/>
    <xf numFmtId="0" fontId="3" fillId="4" borderId="22" xfId="0" applyFont="1" applyFill="1" applyBorder="1" applyAlignment="1"/>
    <xf numFmtId="49" fontId="3" fillId="4" borderId="13" xfId="0" applyNumberFormat="1" applyFont="1" applyFill="1" applyBorder="1" applyAlignment="1">
      <alignment horizontal="center"/>
    </xf>
    <xf numFmtId="49" fontId="3" fillId="4" borderId="31" xfId="0" applyNumberFormat="1" applyFont="1" applyFill="1" applyBorder="1" applyAlignment="1">
      <alignment horizontal="center"/>
    </xf>
    <xf numFmtId="0" fontId="35" fillId="4" borderId="23" xfId="0" applyFont="1" applyFill="1" applyBorder="1"/>
    <xf numFmtId="0" fontId="3" fillId="4" borderId="23" xfId="0" applyFont="1" applyFill="1" applyBorder="1"/>
    <xf numFmtId="164" fontId="35" fillId="4" borderId="63" xfId="1" applyNumberFormat="1" applyFont="1" applyFill="1" applyBorder="1" applyAlignment="1"/>
    <xf numFmtId="164" fontId="35" fillId="4" borderId="70" xfId="1" applyNumberFormat="1" applyFont="1" applyFill="1" applyBorder="1" applyAlignment="1"/>
    <xf numFmtId="49" fontId="35" fillId="6" borderId="16" xfId="0" applyNumberFormat="1" applyFont="1" applyFill="1" applyBorder="1" applyAlignment="1">
      <alignment horizontal="center"/>
    </xf>
    <xf numFmtId="49" fontId="23" fillId="6" borderId="16" xfId="0" applyNumberFormat="1" applyFont="1" applyFill="1" applyBorder="1" applyAlignment="1">
      <alignment horizontal="center"/>
    </xf>
    <xf numFmtId="0" fontId="23" fillId="6" borderId="28" xfId="0" applyFont="1" applyFill="1" applyBorder="1" applyAlignment="1"/>
    <xf numFmtId="49" fontId="35" fillId="7" borderId="85" xfId="0" applyNumberFormat="1" applyFont="1" applyFill="1" applyBorder="1" applyAlignment="1">
      <alignment horizontal="center" vertical="center" wrapText="1"/>
    </xf>
    <xf numFmtId="49" fontId="35" fillId="7" borderId="81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center"/>
    </xf>
    <xf numFmtId="49" fontId="23" fillId="6" borderId="7" xfId="0" applyNumberFormat="1" applyFont="1" applyFill="1" applyBorder="1" applyAlignment="1">
      <alignment horizontal="center"/>
    </xf>
    <xf numFmtId="0" fontId="23" fillId="6" borderId="27" xfId="0" applyFont="1" applyFill="1" applyBorder="1"/>
    <xf numFmtId="0" fontId="23" fillId="6" borderId="58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/>
    </xf>
    <xf numFmtId="0" fontId="23" fillId="6" borderId="47" xfId="0" applyFont="1" applyFill="1" applyBorder="1" applyAlignment="1">
      <alignment horizontal="center"/>
    </xf>
    <xf numFmtId="49" fontId="23" fillId="6" borderId="17" xfId="0" applyNumberFormat="1" applyFont="1" applyFill="1" applyBorder="1" applyAlignment="1">
      <alignment horizontal="center"/>
    </xf>
    <xf numFmtId="49" fontId="23" fillId="6" borderId="0" xfId="0" applyNumberFormat="1" applyFont="1" applyFill="1" applyBorder="1" applyAlignment="1">
      <alignment horizontal="center"/>
    </xf>
    <xf numFmtId="0" fontId="23" fillId="6" borderId="25" xfId="0" applyFont="1" applyFill="1" applyBorder="1"/>
    <xf numFmtId="49" fontId="35" fillId="7" borderId="97" xfId="0" applyNumberFormat="1" applyFont="1" applyFill="1" applyBorder="1" applyAlignment="1">
      <alignment horizontal="center" vertical="center" wrapText="1"/>
    </xf>
    <xf numFmtId="49" fontId="23" fillId="6" borderId="51" xfId="0" applyNumberFormat="1" applyFont="1" applyFill="1" applyBorder="1" applyAlignment="1">
      <alignment horizontal="center"/>
    </xf>
    <xf numFmtId="49" fontId="23" fillId="6" borderId="41" xfId="0" applyNumberFormat="1" applyFont="1" applyFill="1" applyBorder="1" applyAlignment="1">
      <alignment horizontal="center"/>
    </xf>
    <xf numFmtId="0" fontId="23" fillId="6" borderId="42" xfId="0" applyFont="1" applyFill="1" applyBorder="1"/>
    <xf numFmtId="49" fontId="35" fillId="7" borderId="98" xfId="0" applyNumberFormat="1" applyFont="1" applyFill="1" applyBorder="1" applyAlignment="1">
      <alignment horizontal="center" vertical="center" wrapText="1"/>
    </xf>
    <xf numFmtId="49" fontId="35" fillId="7" borderId="82" xfId="0" applyNumberFormat="1" applyFont="1" applyFill="1" applyBorder="1" applyAlignment="1">
      <alignment horizontal="center" vertical="center" wrapText="1"/>
    </xf>
    <xf numFmtId="49" fontId="49" fillId="18" borderId="10" xfId="0" applyNumberFormat="1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26" xfId="0" applyFont="1" applyFill="1" applyBorder="1"/>
    <xf numFmtId="164" fontId="33" fillId="3" borderId="10" xfId="1" applyNumberFormat="1" applyFont="1" applyFill="1" applyBorder="1" applyAlignment="1">
      <alignment horizontal="right"/>
    </xf>
    <xf numFmtId="164" fontId="33" fillId="3" borderId="4" xfId="1" applyNumberFormat="1" applyFont="1" applyFill="1" applyBorder="1" applyAlignment="1">
      <alignment horizontal="right"/>
    </xf>
    <xf numFmtId="164" fontId="33" fillId="3" borderId="7" xfId="1" applyNumberFormat="1" applyFont="1" applyFill="1" applyBorder="1" applyAlignment="1">
      <alignment horizontal="right"/>
    </xf>
    <xf numFmtId="164" fontId="33" fillId="3" borderId="30" xfId="1" applyNumberFormat="1" applyFont="1" applyFill="1" applyBorder="1" applyAlignment="1">
      <alignment horizontal="right"/>
    </xf>
    <xf numFmtId="164" fontId="33" fillId="3" borderId="28" xfId="1" applyNumberFormat="1" applyFont="1" applyFill="1" applyBorder="1" applyAlignment="1">
      <alignment horizontal="right"/>
    </xf>
    <xf numFmtId="164" fontId="33" fillId="3" borderId="26" xfId="1" applyNumberFormat="1" applyFont="1" applyFill="1" applyBorder="1" applyAlignment="1">
      <alignment horizontal="right"/>
    </xf>
    <xf numFmtId="49" fontId="23" fillId="2" borderId="8" xfId="0" applyNumberFormat="1" applyFont="1" applyFill="1" applyBorder="1" applyAlignment="1">
      <alignment horizontal="center"/>
    </xf>
    <xf numFmtId="0" fontId="23" fillId="2" borderId="5" xfId="0" applyFont="1" applyFill="1" applyBorder="1"/>
    <xf numFmtId="0" fontId="53" fillId="13" borderId="27" xfId="0" applyFont="1" applyFill="1" applyBorder="1"/>
    <xf numFmtId="164" fontId="54" fillId="13" borderId="8" xfId="1" applyNumberFormat="1" applyFont="1" applyFill="1" applyBorder="1" applyAlignment="1">
      <alignment horizontal="right"/>
    </xf>
    <xf numFmtId="164" fontId="54" fillId="13" borderId="5" xfId="1" applyNumberFormat="1" applyFont="1" applyFill="1" applyBorder="1" applyAlignment="1">
      <alignment horizontal="right"/>
    </xf>
    <xf numFmtId="164" fontId="54" fillId="13" borderId="8" xfId="1" applyNumberFormat="1" applyFont="1" applyFill="1" applyBorder="1"/>
    <xf numFmtId="164" fontId="54" fillId="13" borderId="7" xfId="1" applyNumberFormat="1" applyFont="1" applyFill="1" applyBorder="1" applyAlignment="1">
      <alignment horizontal="right"/>
    </xf>
    <xf numFmtId="164" fontId="54" fillId="13" borderId="30" xfId="1" applyNumberFormat="1" applyFont="1" applyFill="1" applyBorder="1" applyAlignment="1">
      <alignment horizontal="right"/>
    </xf>
    <xf numFmtId="164" fontId="54" fillId="13" borderId="28" xfId="1" applyNumberFormat="1" applyFont="1" applyFill="1" applyBorder="1" applyAlignment="1">
      <alignment horizontal="right"/>
    </xf>
    <xf numFmtId="164" fontId="54" fillId="13" borderId="47" xfId="1" applyNumberFormat="1" applyFont="1" applyFill="1" applyBorder="1" applyAlignment="1">
      <alignment horizontal="right"/>
    </xf>
    <xf numFmtId="49" fontId="55" fillId="13" borderId="8" xfId="0" applyNumberFormat="1" applyFont="1" applyFill="1" applyBorder="1" applyAlignment="1">
      <alignment horizontal="center"/>
    </xf>
    <xf numFmtId="49" fontId="53" fillId="13" borderId="5" xfId="0" applyNumberFormat="1" applyFont="1" applyFill="1" applyBorder="1" applyAlignment="1">
      <alignment horizontal="center"/>
    </xf>
    <xf numFmtId="164" fontId="54" fillId="13" borderId="5" xfId="1" applyNumberFormat="1" applyFont="1" applyFill="1" applyBorder="1"/>
    <xf numFmtId="164" fontId="54" fillId="13" borderId="28" xfId="1" applyNumberFormat="1" applyFont="1" applyFill="1" applyBorder="1"/>
    <xf numFmtId="164" fontId="54" fillId="13" borderId="47" xfId="1" applyNumberFormat="1" applyFont="1" applyFill="1" applyBorder="1"/>
    <xf numFmtId="49" fontId="23" fillId="0" borderId="5" xfId="0" applyNumberFormat="1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/>
    </xf>
    <xf numFmtId="49" fontId="23" fillId="0" borderId="4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164" fontId="33" fillId="2" borderId="28" xfId="1" applyNumberFormat="1" applyFont="1" applyFill="1" applyBorder="1"/>
    <xf numFmtId="164" fontId="33" fillId="2" borderId="25" xfId="1" applyNumberFormat="1" applyFont="1" applyFill="1" applyBorder="1"/>
    <xf numFmtId="49" fontId="23" fillId="0" borderId="0" xfId="0" applyNumberFormat="1" applyFont="1" applyFill="1" applyBorder="1" applyAlignment="1">
      <alignment horizontal="center"/>
    </xf>
    <xf numFmtId="164" fontId="33" fillId="0" borderId="0" xfId="1" applyNumberFormat="1" applyFont="1" applyFill="1" applyBorder="1" applyAlignment="1">
      <alignment horizontal="right"/>
    </xf>
    <xf numFmtId="164" fontId="33" fillId="0" borderId="0" xfId="1" applyNumberFormat="1" applyFont="1" applyFill="1" applyBorder="1"/>
    <xf numFmtId="0" fontId="35" fillId="5" borderId="46" xfId="0" applyFont="1" applyFill="1" applyBorder="1" applyAlignment="1">
      <alignment horizontal="center"/>
    </xf>
    <xf numFmtId="49" fontId="23" fillId="13" borderId="4" xfId="0" applyNumberFormat="1" applyFont="1" applyFill="1" applyBorder="1" applyAlignment="1">
      <alignment horizontal="center"/>
    </xf>
    <xf numFmtId="0" fontId="23" fillId="13" borderId="26" xfId="0" applyFont="1" applyFill="1" applyBorder="1"/>
    <xf numFmtId="164" fontId="33" fillId="13" borderId="10" xfId="1" applyNumberFormat="1" applyFont="1" applyFill="1" applyBorder="1" applyAlignment="1">
      <alignment horizontal="right"/>
    </xf>
    <xf numFmtId="164" fontId="33" fillId="13" borderId="4" xfId="1" applyNumberFormat="1" applyFont="1" applyFill="1" applyBorder="1" applyAlignment="1">
      <alignment horizontal="right"/>
    </xf>
    <xf numFmtId="164" fontId="33" fillId="13" borderId="4" xfId="1" applyNumberFormat="1" applyFont="1" applyFill="1" applyBorder="1"/>
    <xf numFmtId="164" fontId="33" fillId="13" borderId="7" xfId="1" applyNumberFormat="1" applyFont="1" applyFill="1" applyBorder="1" applyAlignment="1">
      <alignment horizontal="right"/>
    </xf>
    <xf numFmtId="164" fontId="33" fillId="13" borderId="28" xfId="1" applyNumberFormat="1" applyFont="1" applyFill="1" applyBorder="1"/>
    <xf numFmtId="0" fontId="23" fillId="0" borderId="26" xfId="0" applyFont="1" applyFill="1" applyBorder="1"/>
    <xf numFmtId="164" fontId="33" fillId="0" borderId="10" xfId="1" applyNumberFormat="1" applyFont="1" applyFill="1" applyBorder="1" applyAlignment="1">
      <alignment horizontal="right"/>
    </xf>
    <xf numFmtId="164" fontId="33" fillId="0" borderId="4" xfId="1" applyNumberFormat="1" applyFont="1" applyFill="1" applyBorder="1" applyAlignment="1">
      <alignment horizontal="right"/>
    </xf>
    <xf numFmtId="164" fontId="33" fillId="0" borderId="4" xfId="1" applyNumberFormat="1" applyFont="1" applyFill="1" applyBorder="1"/>
    <xf numFmtId="164" fontId="33" fillId="0" borderId="7" xfId="1" applyNumberFormat="1" applyFont="1" applyFill="1" applyBorder="1" applyAlignment="1">
      <alignment horizontal="right"/>
    </xf>
    <xf numFmtId="0" fontId="23" fillId="13" borderId="4" xfId="0" applyFont="1" applyFill="1" applyBorder="1" applyAlignment="1"/>
    <xf numFmtId="0" fontId="53" fillId="13" borderId="4" xfId="0" applyFont="1" applyFill="1" applyBorder="1" applyAlignment="1"/>
    <xf numFmtId="0" fontId="53" fillId="13" borderId="26" xfId="0" applyFont="1" applyFill="1" applyBorder="1"/>
    <xf numFmtId="164" fontId="54" fillId="13" borderId="10" xfId="1" applyNumberFormat="1" applyFont="1" applyFill="1" applyBorder="1" applyAlignment="1">
      <alignment horizontal="right"/>
    </xf>
    <xf numFmtId="164" fontId="54" fillId="13" borderId="4" xfId="1" applyNumberFormat="1" applyFont="1" applyFill="1" applyBorder="1" applyAlignment="1">
      <alignment horizontal="right"/>
    </xf>
    <xf numFmtId="164" fontId="54" fillId="13" borderId="4" xfId="1" applyNumberFormat="1" applyFont="1" applyFill="1" applyBorder="1"/>
    <xf numFmtId="0" fontId="23" fillId="0" borderId="71" xfId="0" applyFont="1" applyFill="1" applyBorder="1" applyAlignment="1">
      <alignment horizontal="center"/>
    </xf>
    <xf numFmtId="0" fontId="35" fillId="2" borderId="13" xfId="0" applyFont="1" applyFill="1" applyBorder="1"/>
    <xf numFmtId="0" fontId="23" fillId="2" borderId="68" xfId="0" applyFont="1" applyFill="1" applyBorder="1"/>
    <xf numFmtId="164" fontId="35" fillId="2" borderId="12" xfId="1" applyNumberFormat="1" applyFont="1" applyFill="1" applyBorder="1" applyAlignment="1">
      <alignment horizontal="right"/>
    </xf>
    <xf numFmtId="164" fontId="35" fillId="2" borderId="13" xfId="1" applyNumberFormat="1" applyFont="1" applyFill="1" applyBorder="1" applyAlignment="1">
      <alignment horizontal="right"/>
    </xf>
    <xf numFmtId="164" fontId="33" fillId="2" borderId="13" xfId="1" applyNumberFormat="1" applyFont="1" applyFill="1" applyBorder="1"/>
    <xf numFmtId="164" fontId="35" fillId="2" borderId="13" xfId="1" applyNumberFormat="1" applyFont="1" applyFill="1" applyBorder="1"/>
    <xf numFmtId="164" fontId="35" fillId="2" borderId="67" xfId="1" applyNumberFormat="1" applyFont="1" applyFill="1" applyBorder="1" applyAlignment="1">
      <alignment horizontal="right"/>
    </xf>
    <xf numFmtId="164" fontId="54" fillId="13" borderId="33" xfId="1" applyNumberFormat="1" applyFont="1" applyFill="1" applyBorder="1" applyAlignment="1">
      <alignment horizontal="right"/>
    </xf>
    <xf numFmtId="164" fontId="33" fillId="2" borderId="32" xfId="1" applyNumberFormat="1" applyFont="1" applyFill="1" applyBorder="1" applyAlignment="1">
      <alignment horizontal="right"/>
    </xf>
    <xf numFmtId="164" fontId="33" fillId="2" borderId="32" xfId="1" applyNumberFormat="1" applyFont="1" applyFill="1" applyBorder="1" applyAlignment="1"/>
    <xf numFmtId="0" fontId="3" fillId="0" borderId="0" xfId="0" applyFont="1" applyFill="1" applyBorder="1" applyAlignment="1"/>
    <xf numFmtId="49" fontId="56" fillId="6" borderId="54" xfId="0" applyNumberFormat="1" applyFont="1" applyFill="1" applyBorder="1" applyAlignment="1">
      <alignment horizontal="center"/>
    </xf>
    <xf numFmtId="49" fontId="46" fillId="6" borderId="44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0" fontId="3" fillId="6" borderId="21" xfId="0" applyFont="1" applyFill="1" applyBorder="1"/>
    <xf numFmtId="0" fontId="49" fillId="6" borderId="88" xfId="0" applyFont="1" applyFill="1" applyBorder="1" applyAlignment="1">
      <alignment horizontal="center"/>
    </xf>
    <xf numFmtId="0" fontId="49" fillId="6" borderId="21" xfId="0" applyFont="1" applyFill="1" applyBorder="1" applyAlignment="1">
      <alignment horizontal="center"/>
    </xf>
    <xf numFmtId="49" fontId="42" fillId="7" borderId="5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/>
    </xf>
    <xf numFmtId="49" fontId="3" fillId="6" borderId="46" xfId="0" applyNumberFormat="1" applyFont="1" applyFill="1" applyBorder="1" applyAlignment="1">
      <alignment horizontal="center"/>
    </xf>
    <xf numFmtId="0" fontId="3" fillId="6" borderId="46" xfId="0" applyFont="1" applyFill="1" applyBorder="1"/>
    <xf numFmtId="0" fontId="3" fillId="6" borderId="5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6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49" fontId="3" fillId="6" borderId="41" xfId="0" applyNumberFormat="1" applyFont="1" applyFill="1" applyBorder="1" applyAlignment="1">
      <alignment horizontal="center"/>
    </xf>
    <xf numFmtId="0" fontId="8" fillId="4" borderId="96" xfId="0" applyFont="1" applyFill="1" applyBorder="1" applyAlignment="1">
      <alignment horizontal="left" vertical="center"/>
    </xf>
    <xf numFmtId="0" fontId="57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4" fontId="58" fillId="4" borderId="14" xfId="1" applyNumberFormat="1" applyFont="1" applyFill="1" applyBorder="1" applyAlignment="1"/>
    <xf numFmtId="164" fontId="58" fillId="4" borderId="4" xfId="1" applyNumberFormat="1" applyFont="1" applyFill="1" applyBorder="1" applyAlignment="1"/>
    <xf numFmtId="164" fontId="25" fillId="4" borderId="30" xfId="1" applyNumberFormat="1" applyFont="1" applyFill="1" applyBorder="1" applyAlignment="1"/>
    <xf numFmtId="0" fontId="25" fillId="5" borderId="2" xfId="0" applyFont="1" applyFill="1" applyBorder="1" applyAlignment="1">
      <alignment horizontal="center"/>
    </xf>
    <xf numFmtId="0" fontId="25" fillId="5" borderId="0" xfId="0" applyFont="1" applyFill="1" applyBorder="1" applyAlignment="1"/>
    <xf numFmtId="0" fontId="2" fillId="5" borderId="0" xfId="0" applyFont="1" applyFill="1" applyBorder="1" applyAlignment="1"/>
    <xf numFmtId="164" fontId="24" fillId="5" borderId="14" xfId="1" applyNumberFormat="1" applyFont="1" applyFill="1" applyBorder="1" applyAlignment="1"/>
    <xf numFmtId="164" fontId="24" fillId="5" borderId="4" xfId="1" applyNumberFormat="1" applyFont="1" applyFill="1" applyBorder="1" applyAlignment="1"/>
    <xf numFmtId="0" fontId="25" fillId="5" borderId="3" xfId="0" applyFont="1" applyFill="1" applyBorder="1" applyAlignment="1">
      <alignment horizontal="center"/>
    </xf>
    <xf numFmtId="0" fontId="25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4" fontId="25" fillId="5" borderId="14" xfId="1" applyNumberFormat="1" applyFont="1" applyFill="1" applyBorder="1" applyAlignment="1"/>
    <xf numFmtId="164" fontId="25" fillId="5" borderId="4" xfId="1" applyNumberFormat="1" applyFont="1" applyFill="1" applyBorder="1" applyAlignment="1"/>
    <xf numFmtId="0" fontId="1" fillId="13" borderId="3" xfId="0" applyFont="1" applyFill="1" applyBorder="1" applyAlignment="1">
      <alignment horizontal="center"/>
    </xf>
    <xf numFmtId="49" fontId="59" fillId="13" borderId="10" xfId="0" applyNumberFormat="1" applyFont="1" applyFill="1" applyBorder="1" applyAlignment="1">
      <alignment horizontal="center"/>
    </xf>
    <xf numFmtId="49" fontId="1" fillId="13" borderId="4" xfId="0" applyNumberFormat="1" applyFont="1" applyFill="1" applyBorder="1" applyAlignment="1">
      <alignment horizontal="center"/>
    </xf>
    <xf numFmtId="0" fontId="1" fillId="13" borderId="16" xfId="0" applyFont="1" applyFill="1" applyBorder="1"/>
    <xf numFmtId="164" fontId="60" fillId="13" borderId="14" xfId="1" applyNumberFormat="1" applyFont="1" applyFill="1" applyBorder="1" applyAlignment="1">
      <alignment horizontal="right"/>
    </xf>
    <xf numFmtId="164" fontId="60" fillId="13" borderId="4" xfId="1" applyNumberFormat="1" applyFont="1" applyFill="1" applyBorder="1" applyAlignment="1">
      <alignment horizontal="right"/>
    </xf>
    <xf numFmtId="164" fontId="61" fillId="13" borderId="4" xfId="1" applyNumberFormat="1" applyFont="1" applyFill="1" applyBorder="1"/>
    <xf numFmtId="164" fontId="61" fillId="13" borderId="4" xfId="1" applyNumberFormat="1" applyFont="1" applyFill="1" applyBorder="1" applyAlignment="1">
      <alignment horizontal="right"/>
    </xf>
    <xf numFmtId="164" fontId="62" fillId="13" borderId="7" xfId="1" applyNumberFormat="1" applyFont="1" applyFill="1" applyBorder="1" applyAlignment="1">
      <alignment horizontal="right"/>
    </xf>
    <xf numFmtId="164" fontId="61" fillId="13" borderId="72" xfId="1" applyNumberFormat="1" applyFont="1" applyFill="1" applyBorder="1"/>
    <xf numFmtId="164" fontId="61" fillId="13" borderId="30" xfId="1" applyNumberFormat="1" applyFont="1" applyFill="1" applyBorder="1"/>
    <xf numFmtId="49" fontId="59" fillId="13" borderId="16" xfId="0" applyNumberFormat="1" applyFont="1" applyFill="1" applyBorder="1" applyAlignment="1">
      <alignment horizontal="center"/>
    </xf>
    <xf numFmtId="49" fontId="1" fillId="13" borderId="16" xfId="0" applyNumberFormat="1" applyFont="1" applyFill="1" applyBorder="1" applyAlignment="1">
      <alignment horizontal="center"/>
    </xf>
    <xf numFmtId="0" fontId="51" fillId="5" borderId="14" xfId="0" applyFont="1" applyFill="1" applyBorder="1" applyAlignment="1">
      <alignment horizontal="center"/>
    </xf>
    <xf numFmtId="0" fontId="25" fillId="5" borderId="16" xfId="0" applyFont="1" applyFill="1" applyBorder="1" applyAlignment="1"/>
    <xf numFmtId="0" fontId="3" fillId="5" borderId="16" xfId="0" applyFont="1" applyFill="1" applyBorder="1" applyAlignment="1"/>
    <xf numFmtId="164" fontId="25" fillId="5" borderId="7" xfId="1" applyNumberFormat="1" applyFont="1" applyFill="1" applyBorder="1" applyAlignment="1"/>
    <xf numFmtId="164" fontId="25" fillId="5" borderId="30" xfId="1" applyNumberFormat="1" applyFont="1" applyFill="1" applyBorder="1" applyAlignment="1"/>
    <xf numFmtId="0" fontId="25" fillId="0" borderId="14" xfId="0" applyFont="1" applyFill="1" applyBorder="1" applyAlignment="1">
      <alignment horizontal="center"/>
    </xf>
    <xf numFmtId="0" fontId="25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4" fontId="25" fillId="0" borderId="14" xfId="1" applyNumberFormat="1" applyFont="1" applyFill="1" applyBorder="1" applyAlignment="1"/>
    <xf numFmtId="164" fontId="25" fillId="0" borderId="4" xfId="1" applyNumberFormat="1" applyFont="1" applyFill="1" applyBorder="1" applyAlignment="1"/>
    <xf numFmtId="164" fontId="25" fillId="2" borderId="7" xfId="1" applyNumberFormat="1" applyFont="1" applyFill="1" applyBorder="1" applyAlignment="1">
      <alignment horizontal="right"/>
    </xf>
    <xf numFmtId="164" fontId="24" fillId="2" borderId="30" xfId="1" applyNumberFormat="1" applyFont="1" applyFill="1" applyBorder="1"/>
    <xf numFmtId="0" fontId="51" fillId="5" borderId="2" xfId="0" applyFont="1" applyFill="1" applyBorder="1" applyAlignment="1">
      <alignment horizontal="center"/>
    </xf>
    <xf numFmtId="0" fontId="3" fillId="5" borderId="0" xfId="0" applyFont="1" applyFill="1" applyBorder="1" applyAlignment="1"/>
    <xf numFmtId="164" fontId="51" fillId="5" borderId="14" xfId="1" applyNumberFormat="1" applyFont="1" applyFill="1" applyBorder="1" applyAlignment="1"/>
    <xf numFmtId="164" fontId="51" fillId="5" borderId="4" xfId="1" applyNumberFormat="1" applyFont="1" applyFill="1" applyBorder="1" applyAlignment="1"/>
    <xf numFmtId="0" fontId="51" fillId="5" borderId="3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57" fillId="5" borderId="9" xfId="0" applyFont="1" applyFill="1" applyBorder="1" applyAlignment="1"/>
    <xf numFmtId="49" fontId="25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52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4" fontId="63" fillId="0" borderId="14" xfId="1" applyNumberFormat="1" applyFont="1" applyFill="1" applyBorder="1" applyAlignment="1">
      <alignment horizontal="left"/>
    </xf>
    <xf numFmtId="164" fontId="48" fillId="0" borderId="4" xfId="1" applyNumberFormat="1" applyFont="1" applyFill="1" applyBorder="1" applyAlignment="1">
      <alignment horizontal="right"/>
    </xf>
    <xf numFmtId="164" fontId="24" fillId="0" borderId="4" xfId="1" applyNumberFormat="1" applyFont="1" applyFill="1" applyBorder="1" applyAlignment="1">
      <alignment horizontal="right"/>
    </xf>
    <xf numFmtId="164" fontId="25" fillId="0" borderId="7" xfId="1" applyNumberFormat="1" applyFont="1" applyFill="1" applyBorder="1" applyAlignment="1">
      <alignment horizontal="right"/>
    </xf>
    <xf numFmtId="49" fontId="62" fillId="13" borderId="8" xfId="0" applyNumberFormat="1" applyFont="1" applyFill="1" applyBorder="1" applyAlignment="1">
      <alignment horizontal="center"/>
    </xf>
    <xf numFmtId="49" fontId="32" fillId="13" borderId="4" xfId="0" applyNumberFormat="1" applyFont="1" applyFill="1" applyBorder="1" applyAlignment="1">
      <alignment horizontal="center"/>
    </xf>
    <xf numFmtId="0" fontId="32" fillId="13" borderId="9" xfId="0" applyFont="1" applyFill="1" applyBorder="1"/>
    <xf numFmtId="164" fontId="61" fillId="13" borderId="14" xfId="1" applyNumberFormat="1" applyFont="1" applyFill="1" applyBorder="1" applyAlignment="1">
      <alignment horizontal="right"/>
    </xf>
    <xf numFmtId="49" fontId="62" fillId="13" borderId="9" xfId="0" applyNumberFormat="1" applyFont="1" applyFill="1" applyBorder="1" applyAlignment="1">
      <alignment horizontal="center"/>
    </xf>
    <xf numFmtId="0" fontId="32" fillId="13" borderId="7" xfId="0" applyFont="1" applyFill="1" applyBorder="1"/>
    <xf numFmtId="0" fontId="25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3" xfId="0" applyFont="1" applyBorder="1" applyAlignment="1">
      <alignment horizontal="center"/>
    </xf>
    <xf numFmtId="49" fontId="24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4" fontId="24" fillId="0" borderId="14" xfId="1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52" fillId="0" borderId="7" xfId="0" applyNumberFormat="1" applyFont="1" applyFill="1" applyBorder="1" applyAlignment="1">
      <alignment horizontal="center"/>
    </xf>
    <xf numFmtId="49" fontId="64" fillId="13" borderId="4" xfId="0" applyNumberFormat="1" applyFont="1" applyFill="1" applyBorder="1" applyAlignment="1">
      <alignment horizontal="center"/>
    </xf>
    <xf numFmtId="0" fontId="32" fillId="13" borderId="16" xfId="0" applyFont="1" applyFill="1" applyBorder="1"/>
    <xf numFmtId="0" fontId="3" fillId="0" borderId="24" xfId="0" applyFont="1" applyBorder="1" applyAlignment="1">
      <alignment horizontal="center"/>
    </xf>
    <xf numFmtId="49" fontId="52" fillId="0" borderId="71" xfId="0" applyNumberFormat="1" applyFont="1" applyFill="1" applyBorder="1" applyAlignment="1">
      <alignment horizontal="center"/>
    </xf>
    <xf numFmtId="49" fontId="64" fillId="13" borderId="13" xfId="0" applyNumberFormat="1" applyFont="1" applyFill="1" applyBorder="1" applyAlignment="1">
      <alignment horizontal="center"/>
    </xf>
    <xf numFmtId="0" fontId="32" fillId="13" borderId="71" xfId="0" applyFont="1" applyFill="1" applyBorder="1"/>
    <xf numFmtId="164" fontId="61" fillId="13" borderId="24" xfId="1" applyNumberFormat="1" applyFont="1" applyFill="1" applyBorder="1" applyAlignment="1">
      <alignment horizontal="right"/>
    </xf>
    <xf numFmtId="164" fontId="61" fillId="13" borderId="13" xfId="1" applyNumberFormat="1" applyFont="1" applyFill="1" applyBorder="1" applyAlignment="1">
      <alignment horizontal="right"/>
    </xf>
    <xf numFmtId="164" fontId="61" fillId="13" borderId="13" xfId="1" applyNumberFormat="1" applyFont="1" applyFill="1" applyBorder="1"/>
    <xf numFmtId="164" fontId="62" fillId="13" borderId="67" xfId="1" applyNumberFormat="1" applyFont="1" applyFill="1" applyBorder="1" applyAlignment="1">
      <alignment horizontal="right"/>
    </xf>
    <xf numFmtId="164" fontId="61" fillId="13" borderId="33" xfId="1" applyNumberFormat="1" applyFont="1" applyFill="1" applyBorder="1"/>
    <xf numFmtId="49" fontId="25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9" xfId="0" applyFont="1" applyFill="1" applyBorder="1"/>
    <xf numFmtId="49" fontId="8" fillId="7" borderId="50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55" xfId="0" applyFont="1" applyFill="1" applyBorder="1" applyAlignment="1"/>
    <xf numFmtId="0" fontId="2" fillId="6" borderId="16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40" xfId="0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0" fontId="2" fillId="6" borderId="41" xfId="0" applyFont="1" applyFill="1" applyBorder="1"/>
    <xf numFmtId="49" fontId="8" fillId="7" borderId="63" xfId="0" applyNumberFormat="1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/>
    </xf>
    <xf numFmtId="0" fontId="2" fillId="4" borderId="34" xfId="0" applyFont="1" applyFill="1" applyBorder="1" applyAlignment="1"/>
    <xf numFmtId="0" fontId="8" fillId="4" borderId="34" xfId="0" applyFont="1" applyFill="1" applyBorder="1" applyAlignment="1"/>
    <xf numFmtId="44" fontId="25" fillId="4" borderId="48" xfId="1" applyFont="1" applyFill="1" applyBorder="1" applyAlignment="1"/>
    <xf numFmtId="44" fontId="25" fillId="4" borderId="52" xfId="1" applyFont="1" applyFill="1" applyBorder="1" applyAlignment="1"/>
    <xf numFmtId="44" fontId="25" fillId="4" borderId="53" xfId="1" applyFont="1" applyFill="1" applyBorder="1" applyAlignment="1"/>
    <xf numFmtId="44" fontId="25" fillId="4" borderId="37" xfId="1" applyFont="1" applyFill="1" applyBorder="1" applyAlignment="1"/>
    <xf numFmtId="0" fontId="25" fillId="5" borderId="4" xfId="0" applyFont="1" applyFill="1" applyBorder="1" applyAlignment="1">
      <alignment horizontal="center"/>
    </xf>
    <xf numFmtId="44" fontId="25" fillId="5" borderId="39" xfId="1" applyFont="1" applyFill="1" applyBorder="1" applyAlignment="1"/>
    <xf numFmtId="44" fontId="25" fillId="5" borderId="6" xfId="1" applyFont="1" applyFill="1" applyBorder="1" applyAlignment="1"/>
    <xf numFmtId="44" fontId="25" fillId="5" borderId="86" xfId="1" applyFont="1" applyFill="1" applyBorder="1" applyAlignment="1"/>
    <xf numFmtId="44" fontId="25" fillId="5" borderId="80" xfId="1" applyFont="1" applyFill="1" applyBorder="1" applyAlignment="1"/>
    <xf numFmtId="44" fontId="65" fillId="5" borderId="38" xfId="1" applyFont="1" applyFill="1" applyBorder="1" applyAlignment="1"/>
    <xf numFmtId="0" fontId="2" fillId="0" borderId="8" xfId="0" applyFont="1" applyBorder="1" applyAlignment="1">
      <alignment horizontal="center"/>
    </xf>
    <xf numFmtId="49" fontId="25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3" borderId="7" xfId="0" applyFont="1" applyFill="1" applyBorder="1"/>
    <xf numFmtId="44" fontId="24" fillId="3" borderId="39" xfId="1" applyFont="1" applyFill="1" applyBorder="1" applyAlignment="1">
      <alignment horizontal="right"/>
    </xf>
    <xf numFmtId="44" fontId="24" fillId="3" borderId="11" xfId="1" applyFont="1" applyFill="1" applyBorder="1" applyAlignment="1">
      <alignment horizontal="right"/>
    </xf>
    <xf numFmtId="44" fontId="24" fillId="3" borderId="46" xfId="1" applyFont="1" applyFill="1" applyBorder="1" applyAlignment="1">
      <alignment horizontal="right"/>
    </xf>
    <xf numFmtId="44" fontId="24" fillId="3" borderId="29" xfId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4" fontId="24" fillId="0" borderId="14" xfId="1" applyFont="1" applyFill="1" applyBorder="1" applyAlignment="1">
      <alignment horizontal="right"/>
    </xf>
    <xf numFmtId="44" fontId="24" fillId="0" borderId="6" xfId="1" applyFont="1" applyFill="1" applyBorder="1" applyAlignment="1">
      <alignment horizontal="right"/>
    </xf>
    <xf numFmtId="44" fontId="24" fillId="0" borderId="6" xfId="1" applyFont="1" applyFill="1" applyBorder="1"/>
    <xf numFmtId="44" fontId="24" fillId="0" borderId="11" xfId="1" applyFont="1" applyFill="1" applyBorder="1" applyAlignment="1">
      <alignment horizontal="right"/>
    </xf>
    <xf numFmtId="44" fontId="24" fillId="0" borderId="66" xfId="1" applyFont="1" applyFill="1" applyBorder="1" applyAlignment="1">
      <alignment horizontal="right"/>
    </xf>
    <xf numFmtId="44" fontId="25" fillId="0" borderId="46" xfId="1" applyFont="1" applyFill="1" applyBorder="1" applyAlignment="1">
      <alignment horizontal="right"/>
    </xf>
    <xf numFmtId="44" fontId="66" fillId="2" borderId="29" xfId="1" applyFont="1" applyFill="1" applyBorder="1" applyAlignment="1"/>
    <xf numFmtId="44" fontId="66" fillId="2" borderId="30" xfId="1" applyFont="1" applyFill="1" applyBorder="1" applyAlignment="1"/>
    <xf numFmtId="44" fontId="24" fillId="2" borderId="50" xfId="1" applyFont="1" applyFill="1" applyBorder="1" applyAlignment="1"/>
    <xf numFmtId="44" fontId="24" fillId="2" borderId="30" xfId="1" applyFont="1" applyFill="1" applyBorder="1" applyAlignment="1"/>
    <xf numFmtId="44" fontId="24" fillId="2" borderId="29" xfId="1" applyFont="1" applyFill="1" applyBorder="1" applyAlignment="1"/>
    <xf numFmtId="0" fontId="25" fillId="5" borderId="7" xfId="0" applyFont="1" applyFill="1" applyBorder="1" applyAlignment="1"/>
    <xf numFmtId="44" fontId="25" fillId="5" borderId="55" xfId="1" applyFont="1" applyFill="1" applyBorder="1" applyAlignment="1"/>
    <xf numFmtId="44" fontId="25" fillId="5" borderId="4" xfId="1" applyFont="1" applyFill="1" applyBorder="1" applyAlignment="1"/>
    <xf numFmtId="44" fontId="25" fillId="5" borderId="16" xfId="1" applyFont="1" applyFill="1" applyBorder="1" applyAlignment="1"/>
    <xf numFmtId="44" fontId="25" fillId="5" borderId="30" xfId="1" applyFont="1" applyFill="1" applyBorder="1" applyAlignment="1"/>
    <xf numFmtId="49" fontId="2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4" fontId="24" fillId="0" borderId="73" xfId="1" applyFont="1" applyFill="1" applyBorder="1" applyAlignment="1">
      <alignment horizontal="right"/>
    </xf>
    <xf numFmtId="44" fontId="24" fillId="0" borderId="0" xfId="1" applyFont="1" applyFill="1" applyBorder="1" applyAlignment="1">
      <alignment horizontal="right"/>
    </xf>
    <xf numFmtId="44" fontId="24" fillId="0" borderId="0" xfId="1" applyFont="1" applyFill="1" applyBorder="1"/>
    <xf numFmtId="44" fontId="24" fillId="0" borderId="25" xfId="1" applyFont="1" applyFill="1" applyBorder="1" applyAlignment="1">
      <alignment horizontal="right"/>
    </xf>
    <xf numFmtId="44" fontId="25" fillId="7" borderId="59" xfId="1" applyFont="1" applyFill="1" applyBorder="1" applyAlignment="1"/>
    <xf numFmtId="44" fontId="25" fillId="7" borderId="50" xfId="1" applyFont="1" applyFill="1" applyBorder="1" applyAlignment="1"/>
    <xf numFmtId="44" fontId="25" fillId="5" borderId="66" xfId="1" applyFont="1" applyFill="1" applyBorder="1" applyAlignment="1"/>
    <xf numFmtId="49" fontId="25" fillId="3" borderId="10" xfId="0" applyNumberFormat="1" applyFont="1" applyFill="1" applyBorder="1" applyAlignment="1">
      <alignment horizontal="center"/>
    </xf>
    <xf numFmtId="44" fontId="24" fillId="3" borderId="14" xfId="1" applyFont="1" applyFill="1" applyBorder="1" applyAlignment="1">
      <alignment horizontal="right"/>
    </xf>
    <xf numFmtId="44" fontId="24" fillId="3" borderId="4" xfId="1" applyFont="1" applyFill="1" applyBorder="1" applyAlignment="1">
      <alignment horizontal="right"/>
    </xf>
    <xf numFmtId="44" fontId="24" fillId="3" borderId="4" xfId="1" applyFont="1" applyFill="1" applyBorder="1"/>
    <xf numFmtId="44" fontId="24" fillId="3" borderId="10" xfId="1" applyFont="1" applyFill="1" applyBorder="1" applyAlignment="1">
      <alignment horizontal="right"/>
    </xf>
    <xf numFmtId="44" fontId="24" fillId="3" borderId="26" xfId="1" applyFont="1" applyFill="1" applyBorder="1" applyAlignment="1">
      <alignment horizontal="right"/>
    </xf>
    <xf numFmtId="44" fontId="24" fillId="3" borderId="7" xfId="1" applyFont="1" applyFill="1" applyBorder="1"/>
    <xf numFmtId="44" fontId="24" fillId="3" borderId="30" xfId="1" applyFont="1" applyFill="1" applyBorder="1" applyAlignment="1"/>
    <xf numFmtId="0" fontId="2" fillId="0" borderId="1" xfId="0" applyFont="1" applyFill="1" applyBorder="1" applyAlignment="1">
      <alignment horizontal="center"/>
    </xf>
    <xf numFmtId="49" fontId="25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44" fontId="24" fillId="2" borderId="39" xfId="1" applyFont="1" applyFill="1" applyBorder="1" applyAlignment="1">
      <alignment horizontal="right"/>
    </xf>
    <xf numFmtId="44" fontId="24" fillId="2" borderId="11" xfId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1" xfId="0" applyFont="1" applyFill="1" applyBorder="1"/>
    <xf numFmtId="44" fontId="24" fillId="0" borderId="24" xfId="1" applyFont="1" applyFill="1" applyBorder="1" applyAlignment="1">
      <alignment horizontal="right"/>
    </xf>
    <xf numFmtId="44" fontId="24" fillId="0" borderId="13" xfId="1" applyFont="1" applyFill="1" applyBorder="1" applyAlignment="1">
      <alignment horizontal="right"/>
    </xf>
    <xf numFmtId="44" fontId="24" fillId="0" borderId="13" xfId="1" applyFont="1" applyFill="1" applyBorder="1"/>
    <xf numFmtId="44" fontId="24" fillId="0" borderId="12" xfId="1" applyFont="1" applyFill="1" applyBorder="1" applyAlignment="1">
      <alignment horizontal="right"/>
    </xf>
    <xf numFmtId="44" fontId="24" fillId="0" borderId="68" xfId="1" applyFont="1" applyFill="1" applyBorder="1" applyAlignment="1">
      <alignment horizontal="right"/>
    </xf>
    <xf numFmtId="44" fontId="25" fillId="0" borderId="71" xfId="1" applyFont="1" applyFill="1" applyBorder="1" applyAlignment="1">
      <alignment horizontal="right"/>
    </xf>
    <xf numFmtId="44" fontId="24" fillId="2" borderId="33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/>
    <xf numFmtId="49" fontId="56" fillId="6" borderId="44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9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5" xfId="0" applyFont="1" applyFill="1" applyBorder="1"/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/>
    <xf numFmtId="49" fontId="42" fillId="7" borderId="59" xfId="0" applyNumberFormat="1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/>
    </xf>
    <xf numFmtId="0" fontId="49" fillId="5" borderId="16" xfId="0" applyFont="1" applyFill="1" applyBorder="1" applyAlignment="1"/>
    <xf numFmtId="0" fontId="23" fillId="5" borderId="16" xfId="0" applyFont="1" applyFill="1" applyBorder="1" applyAlignment="1"/>
    <xf numFmtId="0" fontId="23" fillId="5" borderId="28" xfId="0" applyFont="1" applyFill="1" applyBorder="1" applyAlignment="1"/>
    <xf numFmtId="164" fontId="49" fillId="5" borderId="39" xfId="1" applyNumberFormat="1" applyFont="1" applyFill="1" applyBorder="1" applyAlignment="1"/>
    <xf numFmtId="164" fontId="49" fillId="5" borderId="6" xfId="1" applyNumberFormat="1" applyFont="1" applyFill="1" applyBorder="1" applyAlignment="1"/>
    <xf numFmtId="164" fontId="49" fillId="5" borderId="86" xfId="1" applyNumberFormat="1" applyFont="1" applyFill="1" applyBorder="1" applyAlignment="1"/>
    <xf numFmtId="164" fontId="49" fillId="5" borderId="29" xfId="1" applyNumberFormat="1" applyFont="1" applyFill="1" applyBorder="1" applyAlignment="1"/>
    <xf numFmtId="164" fontId="49" fillId="5" borderId="30" xfId="1" applyNumberFormat="1" applyFont="1" applyFill="1" applyBorder="1" applyAlignment="1"/>
    <xf numFmtId="0" fontId="23" fillId="0" borderId="8" xfId="0" applyFont="1" applyBorder="1" applyAlignment="1">
      <alignment horizontal="center"/>
    </xf>
    <xf numFmtId="49" fontId="49" fillId="3" borderId="10" xfId="0" applyNumberFormat="1" applyFont="1" applyFill="1" applyBorder="1" applyAlignment="1">
      <alignment horizontal="center"/>
    </xf>
    <xf numFmtId="0" fontId="23" fillId="3" borderId="28" xfId="0" applyFont="1" applyFill="1" applyBorder="1"/>
    <xf numFmtId="164" fontId="33" fillId="3" borderId="14" xfId="1" applyNumberFormat="1" applyFont="1" applyFill="1" applyBorder="1" applyAlignment="1">
      <alignment horizontal="right"/>
    </xf>
    <xf numFmtId="164" fontId="33" fillId="3" borderId="6" xfId="1" applyNumberFormat="1" applyFont="1" applyFill="1" applyBorder="1" applyAlignment="1">
      <alignment horizontal="right"/>
    </xf>
    <xf numFmtId="164" fontId="33" fillId="3" borderId="4" xfId="1" applyNumberFormat="1" applyFont="1" applyFill="1" applyBorder="1"/>
    <xf numFmtId="164" fontId="33" fillId="3" borderId="86" xfId="1" applyNumberFormat="1" applyFont="1" applyFill="1" applyBorder="1" applyAlignment="1">
      <alignment horizontal="right"/>
    </xf>
    <xf numFmtId="164" fontId="33" fillId="3" borderId="29" xfId="1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49" fontId="49" fillId="0" borderId="4" xfId="0" applyNumberFormat="1" applyFont="1" applyFill="1" applyBorder="1" applyAlignment="1">
      <alignment horizontal="center"/>
    </xf>
    <xf numFmtId="0" fontId="23" fillId="0" borderId="28" xfId="0" applyFont="1" applyFill="1" applyBorder="1"/>
    <xf numFmtId="164" fontId="33" fillId="0" borderId="14" xfId="1" applyNumberFormat="1" applyFont="1" applyFill="1" applyBorder="1" applyAlignment="1">
      <alignment horizontal="right"/>
    </xf>
    <xf numFmtId="164" fontId="33" fillId="0" borderId="30" xfId="1" applyNumberFormat="1" applyFont="1" applyFill="1" applyBorder="1" applyAlignment="1">
      <alignment horizontal="right"/>
    </xf>
    <xf numFmtId="164" fontId="33" fillId="0" borderId="29" xfId="1" applyNumberFormat="1" applyFont="1" applyFill="1" applyBorder="1" applyAlignment="1">
      <alignment horizontal="right"/>
    </xf>
    <xf numFmtId="164" fontId="49" fillId="5" borderId="11" xfId="1" applyNumberFormat="1" applyFont="1" applyFill="1" applyBorder="1" applyAlignment="1"/>
    <xf numFmtId="164" fontId="49" fillId="5" borderId="46" xfId="1" applyNumberFormat="1" applyFont="1" applyFill="1" applyBorder="1" applyAlignment="1"/>
    <xf numFmtId="164" fontId="33" fillId="3" borderId="6" xfId="1" applyNumberFormat="1" applyFont="1" applyFill="1" applyBorder="1"/>
    <xf numFmtId="164" fontId="33" fillId="3" borderId="86" xfId="1" applyNumberFormat="1" applyFont="1" applyFill="1" applyBorder="1"/>
    <xf numFmtId="164" fontId="33" fillId="3" borderId="29" xfId="1" applyNumberFormat="1" applyFont="1" applyFill="1" applyBorder="1"/>
    <xf numFmtId="0" fontId="23" fillId="0" borderId="8" xfId="0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0" fontId="23" fillId="2" borderId="4" xfId="0" applyFont="1" applyFill="1" applyBorder="1"/>
    <xf numFmtId="164" fontId="33" fillId="0" borderId="6" xfId="1" applyNumberFormat="1" applyFont="1" applyFill="1" applyBorder="1" applyAlignment="1">
      <alignment horizontal="right"/>
    </xf>
    <xf numFmtId="164" fontId="33" fillId="0" borderId="6" xfId="1" applyNumberFormat="1" applyFont="1" applyFill="1" applyBorder="1"/>
    <xf numFmtId="164" fontId="33" fillId="0" borderId="86" xfId="1" applyNumberFormat="1" applyFont="1" applyFill="1" applyBorder="1" applyAlignment="1">
      <alignment horizontal="right"/>
    </xf>
    <xf numFmtId="164" fontId="33" fillId="2" borderId="30" xfId="1" applyNumberFormat="1" applyFont="1" applyFill="1" applyBorder="1" applyAlignment="1"/>
    <xf numFmtId="0" fontId="23" fillId="2" borderId="28" xfId="0" applyFont="1" applyFill="1" applyBorder="1"/>
    <xf numFmtId="0" fontId="23" fillId="13" borderId="31" xfId="0" applyFont="1" applyFill="1" applyBorder="1" applyAlignment="1">
      <alignment horizontal="center"/>
    </xf>
    <xf numFmtId="49" fontId="49" fillId="13" borderId="12" xfId="0" applyNumberFormat="1" applyFont="1" applyFill="1" applyBorder="1" applyAlignment="1">
      <alignment horizontal="center"/>
    </xf>
    <xf numFmtId="0" fontId="23" fillId="13" borderId="13" xfId="0" applyFont="1" applyFill="1" applyBorder="1"/>
    <xf numFmtId="0" fontId="23" fillId="13" borderId="32" xfId="0" applyFont="1" applyFill="1" applyBorder="1"/>
    <xf numFmtId="164" fontId="33" fillId="13" borderId="24" xfId="1" applyNumberFormat="1" applyFont="1" applyFill="1" applyBorder="1" applyAlignment="1">
      <alignment horizontal="right"/>
    </xf>
    <xf numFmtId="164" fontId="33" fillId="13" borderId="13" xfId="1" applyNumberFormat="1" applyFont="1" applyFill="1" applyBorder="1" applyAlignment="1">
      <alignment horizontal="right"/>
    </xf>
    <xf numFmtId="164" fontId="33" fillId="13" borderId="13" xfId="1" applyNumberFormat="1" applyFont="1" applyFill="1" applyBorder="1"/>
    <xf numFmtId="164" fontId="33" fillId="13" borderId="67" xfId="1" applyNumberFormat="1" applyFont="1" applyFill="1" applyBorder="1" applyAlignment="1">
      <alignment horizontal="right"/>
    </xf>
    <xf numFmtId="164" fontId="33" fillId="13" borderId="33" xfId="1" applyNumberFormat="1" applyFont="1" applyFill="1" applyBorder="1" applyAlignment="1">
      <alignment horizontal="right"/>
    </xf>
    <xf numFmtId="49" fontId="49" fillId="6" borderId="44" xfId="0" applyNumberFormat="1" applyFont="1" applyFill="1" applyBorder="1" applyAlignment="1">
      <alignment horizontal="center"/>
    </xf>
    <xf numFmtId="0" fontId="23" fillId="6" borderId="45" xfId="0" applyFont="1" applyFill="1" applyBorder="1"/>
    <xf numFmtId="0" fontId="23" fillId="6" borderId="11" xfId="0" applyFont="1" applyFill="1" applyBorder="1" applyAlignment="1">
      <alignment horizontal="center"/>
    </xf>
    <xf numFmtId="49" fontId="23" fillId="6" borderId="11" xfId="0" applyNumberFormat="1" applyFont="1" applyFill="1" applyBorder="1" applyAlignment="1">
      <alignment horizontal="center"/>
    </xf>
    <xf numFmtId="49" fontId="23" fillId="6" borderId="46" xfId="0" applyNumberFormat="1" applyFont="1" applyFill="1" applyBorder="1" applyAlignment="1">
      <alignment horizontal="center"/>
    </xf>
    <xf numFmtId="0" fontId="23" fillId="6" borderId="47" xfId="0" applyFont="1" applyFill="1" applyBorder="1"/>
    <xf numFmtId="0" fontId="23" fillId="6" borderId="1" xfId="0" applyFont="1" applyFill="1" applyBorder="1" applyAlignment="1">
      <alignment horizontal="center"/>
    </xf>
    <xf numFmtId="49" fontId="23" fillId="6" borderId="1" xfId="0" applyNumberFormat="1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49" fontId="23" fillId="6" borderId="40" xfId="0" applyNumberFormat="1" applyFont="1" applyFill="1" applyBorder="1" applyAlignment="1">
      <alignment horizontal="center"/>
    </xf>
    <xf numFmtId="0" fontId="35" fillId="4" borderId="53" xfId="0" applyFont="1" applyFill="1" applyBorder="1" applyAlignment="1">
      <alignment horizontal="left" vertical="center"/>
    </xf>
    <xf numFmtId="0" fontId="35" fillId="4" borderId="34" xfId="0" applyFont="1" applyFill="1" applyBorder="1" applyAlignment="1">
      <alignment vertical="center"/>
    </xf>
    <xf numFmtId="0" fontId="23" fillId="4" borderId="34" xfId="0" applyFont="1" applyFill="1" applyBorder="1" applyAlignment="1"/>
    <xf numFmtId="3" fontId="49" fillId="4" borderId="49" xfId="0" applyNumberFormat="1" applyFont="1" applyFill="1" applyBorder="1" applyAlignment="1"/>
    <xf numFmtId="3" fontId="49" fillId="4" borderId="51" xfId="0" applyNumberFormat="1" applyFont="1" applyFill="1" applyBorder="1" applyAlignment="1"/>
    <xf numFmtId="3" fontId="49" fillId="4" borderId="69" xfId="0" applyNumberFormat="1" applyFont="1" applyFill="1" applyBorder="1" applyAlignment="1"/>
    <xf numFmtId="3" fontId="49" fillId="4" borderId="52" xfId="0" applyNumberFormat="1" applyFont="1" applyFill="1" applyBorder="1" applyAlignment="1"/>
    <xf numFmtId="3" fontId="49" fillId="4" borderId="48" xfId="0" applyNumberFormat="1" applyFont="1" applyFill="1" applyBorder="1" applyAlignment="1"/>
    <xf numFmtId="0" fontId="23" fillId="3" borderId="16" xfId="0" applyFont="1" applyFill="1" applyBorder="1"/>
    <xf numFmtId="164" fontId="33" fillId="3" borderId="3" xfId="1" applyNumberFormat="1" applyFont="1" applyFill="1" applyBorder="1" applyAlignment="1">
      <alignment horizontal="right"/>
    </xf>
    <xf numFmtId="164" fontId="33" fillId="3" borderId="5" xfId="1" applyNumberFormat="1" applyFont="1" applyFill="1" applyBorder="1" applyAlignment="1">
      <alignment horizontal="right"/>
    </xf>
    <xf numFmtId="164" fontId="33" fillId="3" borderId="61" xfId="1" applyNumberFormat="1" applyFont="1" applyFill="1" applyBorder="1" applyAlignment="1">
      <alignment horizontal="right"/>
    </xf>
    <xf numFmtId="164" fontId="33" fillId="3" borderId="11" xfId="1" applyNumberFormat="1" applyFont="1" applyFill="1" applyBorder="1" applyAlignment="1">
      <alignment horizontal="right"/>
    </xf>
    <xf numFmtId="164" fontId="33" fillId="3" borderId="39" xfId="1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/>
    <xf numFmtId="164" fontId="23" fillId="0" borderId="14" xfId="1" applyNumberFormat="1" applyFont="1" applyFill="1" applyBorder="1" applyAlignment="1">
      <alignment horizontal="right"/>
    </xf>
    <xf numFmtId="164" fontId="23" fillId="0" borderId="4" xfId="1" applyNumberFormat="1" applyFont="1" applyFill="1" applyBorder="1" applyAlignment="1">
      <alignment horizontal="right"/>
    </xf>
    <xf numFmtId="164" fontId="49" fillId="0" borderId="26" xfId="1" applyNumberFormat="1" applyFont="1" applyFill="1" applyBorder="1" applyAlignment="1">
      <alignment horizontal="right"/>
    </xf>
    <xf numFmtId="164" fontId="23" fillId="2" borderId="47" xfId="1" applyNumberFormat="1" applyFont="1" applyFill="1" applyBorder="1"/>
    <xf numFmtId="164" fontId="23" fillId="2" borderId="29" xfId="1" applyNumberFormat="1" applyFont="1" applyFill="1" applyBorder="1"/>
    <xf numFmtId="0" fontId="23" fillId="0" borderId="16" xfId="0" applyFont="1" applyBorder="1" applyAlignment="1">
      <alignment horizontal="left"/>
    </xf>
    <xf numFmtId="164" fontId="23" fillId="0" borderId="14" xfId="1" applyNumberFormat="1" applyFont="1" applyBorder="1" applyAlignment="1">
      <alignment horizontal="center"/>
    </xf>
    <xf numFmtId="164" fontId="23" fillId="0" borderId="4" xfId="1" applyNumberFormat="1" applyFont="1" applyBorder="1" applyAlignment="1">
      <alignment horizontal="center"/>
    </xf>
    <xf numFmtId="164" fontId="23" fillId="0" borderId="4" xfId="1" applyNumberFormat="1" applyFont="1" applyBorder="1" applyAlignment="1">
      <alignment horizontal="right"/>
    </xf>
    <xf numFmtId="164" fontId="49" fillId="0" borderId="26" xfId="1" applyNumberFormat="1" applyFont="1" applyBorder="1" applyAlignment="1">
      <alignment horizontal="right"/>
    </xf>
    <xf numFmtId="164" fontId="23" fillId="0" borderId="28" xfId="1" applyNumberFormat="1" applyFont="1" applyBorder="1" applyAlignment="1">
      <alignment horizontal="right"/>
    </xf>
    <xf numFmtId="164" fontId="23" fillId="0" borderId="30" xfId="1" applyNumberFormat="1" applyFont="1" applyBorder="1" applyAlignment="1">
      <alignment horizontal="right"/>
    </xf>
    <xf numFmtId="164" fontId="23" fillId="2" borderId="28" xfId="1" applyNumberFormat="1" applyFont="1" applyFill="1" applyBorder="1"/>
    <xf numFmtId="0" fontId="23" fillId="13" borderId="10" xfId="0" applyFont="1" applyFill="1" applyBorder="1" applyAlignment="1">
      <alignment horizontal="center"/>
    </xf>
    <xf numFmtId="0" fontId="23" fillId="13" borderId="16" xfId="0" applyFont="1" applyFill="1" applyBorder="1" applyAlignment="1">
      <alignment horizontal="left"/>
    </xf>
    <xf numFmtId="164" fontId="23" fillId="13" borderId="14" xfId="1" applyNumberFormat="1" applyFont="1" applyFill="1" applyBorder="1" applyAlignment="1">
      <alignment horizontal="center"/>
    </xf>
    <xf numFmtId="164" fontId="23" fillId="13" borderId="4" xfId="1" applyNumberFormat="1" applyFont="1" applyFill="1" applyBorder="1" applyAlignment="1">
      <alignment horizontal="center"/>
    </xf>
    <xf numFmtId="164" fontId="23" fillId="13" borderId="4" xfId="1" applyNumberFormat="1" applyFont="1" applyFill="1" applyBorder="1" applyAlignment="1">
      <alignment horizontal="right"/>
    </xf>
    <xf numFmtId="164" fontId="49" fillId="13" borderId="26" xfId="1" applyNumberFormat="1" applyFont="1" applyFill="1" applyBorder="1" applyAlignment="1">
      <alignment horizontal="right"/>
    </xf>
    <xf numFmtId="164" fontId="23" fillId="13" borderId="28" xfId="1" applyNumberFormat="1" applyFont="1" applyFill="1" applyBorder="1"/>
    <xf numFmtId="164" fontId="23" fillId="13" borderId="30" xfId="1" applyNumberFormat="1" applyFont="1" applyFill="1" applyBorder="1"/>
    <xf numFmtId="0" fontId="23" fillId="0" borderId="12" xfId="0" applyFont="1" applyBorder="1" applyAlignment="1">
      <alignment horizontal="center"/>
    </xf>
    <xf numFmtId="49" fontId="49" fillId="0" borderId="23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3" fillId="0" borderId="23" xfId="0" applyFont="1" applyFill="1" applyBorder="1"/>
    <xf numFmtId="164" fontId="23" fillId="0" borderId="24" xfId="1" applyNumberFormat="1" applyFont="1" applyFill="1" applyBorder="1" applyAlignment="1">
      <alignment horizontal="right"/>
    </xf>
    <xf numFmtId="164" fontId="23" fillId="0" borderId="13" xfId="1" applyNumberFormat="1" applyFont="1" applyFill="1" applyBorder="1" applyAlignment="1">
      <alignment horizontal="right"/>
    </xf>
    <xf numFmtId="164" fontId="49" fillId="0" borderId="68" xfId="1" applyNumberFormat="1" applyFont="1" applyBorder="1" applyAlignment="1">
      <alignment horizontal="right"/>
    </xf>
    <xf numFmtId="164" fontId="23" fillId="2" borderId="32" xfId="1" applyNumberFormat="1" applyFont="1" applyFill="1" applyBorder="1"/>
    <xf numFmtId="0" fontId="23" fillId="4" borderId="35" xfId="0" applyFont="1" applyFill="1" applyBorder="1" applyAlignment="1"/>
    <xf numFmtId="164" fontId="49" fillId="4" borderId="52" xfId="1" applyNumberFormat="1" applyFont="1" applyFill="1" applyBorder="1" applyAlignment="1"/>
    <xf numFmtId="164" fontId="49" fillId="4" borderId="48" xfId="1" applyNumberFormat="1" applyFont="1" applyFill="1" applyBorder="1" applyAlignment="1"/>
    <xf numFmtId="164" fontId="49" fillId="4" borderId="36" xfId="1" applyNumberFormat="1" applyFont="1" applyFill="1" applyBorder="1" applyAlignment="1"/>
    <xf numFmtId="164" fontId="49" fillId="4" borderId="64" xfId="1" applyNumberFormat="1" applyFont="1" applyFill="1" applyBorder="1" applyAlignment="1"/>
    <xf numFmtId="0" fontId="35" fillId="3" borderId="28" xfId="0" applyFont="1" applyFill="1" applyBorder="1"/>
    <xf numFmtId="164" fontId="33" fillId="3" borderId="66" xfId="1" applyNumberFormat="1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center"/>
    </xf>
    <xf numFmtId="164" fontId="49" fillId="0" borderId="4" xfId="1" applyNumberFormat="1" applyFont="1" applyFill="1" applyBorder="1"/>
    <xf numFmtId="164" fontId="33" fillId="0" borderId="26" xfId="1" applyNumberFormat="1" applyFont="1" applyFill="1" applyBorder="1" applyAlignment="1">
      <alignment horizontal="right"/>
    </xf>
    <xf numFmtId="164" fontId="33" fillId="0" borderId="30" xfId="1" applyNumberFormat="1" applyFont="1" applyFill="1" applyBorder="1"/>
    <xf numFmtId="0" fontId="23" fillId="0" borderId="31" xfId="0" applyFont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3" fillId="0" borderId="32" xfId="0" applyFont="1" applyFill="1" applyBorder="1"/>
    <xf numFmtId="164" fontId="33" fillId="0" borderId="12" xfId="1" applyNumberFormat="1" applyFont="1" applyFill="1" applyBorder="1" applyAlignment="1">
      <alignment horizontal="right"/>
    </xf>
    <xf numFmtId="164" fontId="33" fillId="0" borderId="13" xfId="1" applyNumberFormat="1" applyFont="1" applyFill="1" applyBorder="1" applyAlignment="1">
      <alignment horizontal="right"/>
    </xf>
    <xf numFmtId="164" fontId="33" fillId="0" borderId="13" xfId="1" applyNumberFormat="1" applyFont="1" applyFill="1" applyBorder="1"/>
    <xf numFmtId="164" fontId="49" fillId="0" borderId="13" xfId="1" applyNumberFormat="1" applyFont="1" applyFill="1" applyBorder="1"/>
    <xf numFmtId="164" fontId="33" fillId="0" borderId="24" xfId="1" applyNumberFormat="1" applyFont="1" applyFill="1" applyBorder="1" applyAlignment="1">
      <alignment horizontal="right"/>
    </xf>
    <xf numFmtId="164" fontId="33" fillId="0" borderId="68" xfId="1" applyNumberFormat="1" applyFont="1" applyFill="1" applyBorder="1" applyAlignment="1">
      <alignment horizontal="right"/>
    </xf>
    <xf numFmtId="164" fontId="33" fillId="0" borderId="33" xfId="1" applyNumberFormat="1" applyFont="1" applyFill="1" applyBorder="1"/>
    <xf numFmtId="49" fontId="67" fillId="6" borderId="0" xfId="0" applyNumberFormat="1" applyFont="1" applyFill="1" applyBorder="1" applyAlignment="1">
      <alignment horizontal="center"/>
    </xf>
    <xf numFmtId="49" fontId="68" fillId="6" borderId="0" xfId="0" applyNumberFormat="1" applyFont="1" applyFill="1" applyBorder="1" applyAlignment="1">
      <alignment horizontal="center"/>
    </xf>
    <xf numFmtId="49" fontId="20" fillId="6" borderId="0" xfId="0" applyNumberFormat="1" applyFont="1" applyFill="1" applyBorder="1" applyAlignment="1">
      <alignment horizontal="center"/>
    </xf>
    <xf numFmtId="0" fontId="20" fillId="6" borderId="25" xfId="0" applyFont="1" applyFill="1" applyBorder="1"/>
    <xf numFmtId="0" fontId="20" fillId="6" borderId="11" xfId="0" applyFont="1" applyFill="1" applyBorder="1" applyAlignment="1">
      <alignment horizontal="center"/>
    </xf>
    <xf numFmtId="49" fontId="20" fillId="6" borderId="46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49" fontId="20" fillId="6" borderId="1" xfId="0" applyNumberFormat="1" applyFont="1" applyFill="1" applyBorder="1" applyAlignment="1">
      <alignment horizontal="center"/>
    </xf>
    <xf numFmtId="0" fontId="20" fillId="6" borderId="40" xfId="0" applyFont="1" applyFill="1" applyBorder="1" applyAlignment="1">
      <alignment horizontal="center"/>
    </xf>
    <xf numFmtId="49" fontId="20" fillId="6" borderId="40" xfId="0" applyNumberFormat="1" applyFont="1" applyFill="1" applyBorder="1" applyAlignment="1">
      <alignment horizontal="center"/>
    </xf>
    <xf numFmtId="49" fontId="20" fillId="6" borderId="41" xfId="0" applyNumberFormat="1" applyFont="1" applyFill="1" applyBorder="1" applyAlignment="1">
      <alignment horizontal="center"/>
    </xf>
    <xf numFmtId="0" fontId="20" fillId="6" borderId="42" xfId="0" applyFont="1" applyFill="1" applyBorder="1"/>
    <xf numFmtId="0" fontId="8" fillId="4" borderId="100" xfId="0" applyFont="1" applyFill="1" applyBorder="1" applyAlignment="1">
      <alignment horizontal="left" vertical="center"/>
    </xf>
    <xf numFmtId="0" fontId="57" fillId="4" borderId="101" xfId="0" applyFont="1" applyFill="1" applyBorder="1" applyAlignment="1">
      <alignment vertical="center"/>
    </xf>
    <xf numFmtId="0" fontId="3" fillId="4" borderId="101" xfId="0" applyFont="1" applyFill="1" applyBorder="1" applyAlignment="1"/>
    <xf numFmtId="0" fontId="3" fillId="4" borderId="102" xfId="0" applyFont="1" applyFill="1" applyBorder="1" applyAlignment="1"/>
    <xf numFmtId="164" fontId="25" fillId="4" borderId="103" xfId="1" applyNumberFormat="1" applyFont="1" applyFill="1" applyBorder="1" applyAlignment="1"/>
    <xf numFmtId="164" fontId="25" fillId="4" borderId="104" xfId="1" applyNumberFormat="1" applyFont="1" applyFill="1" applyBorder="1" applyAlignment="1"/>
    <xf numFmtId="0" fontId="58" fillId="5" borderId="4" xfId="0" applyFont="1" applyFill="1" applyBorder="1" applyAlignment="1">
      <alignment horizontal="center"/>
    </xf>
    <xf numFmtId="0" fontId="58" fillId="5" borderId="4" xfId="0" applyFont="1" applyFill="1" applyBorder="1" applyAlignment="1"/>
    <xf numFmtId="0" fontId="34" fillId="5" borderId="4" xfId="0" applyFont="1" applyFill="1" applyBorder="1" applyAlignment="1"/>
    <xf numFmtId="164" fontId="58" fillId="5" borderId="4" xfId="1" applyNumberFormat="1" applyFont="1" applyFill="1" applyBorder="1" applyAlignment="1"/>
    <xf numFmtId="0" fontId="34" fillId="0" borderId="4" xfId="0" applyFont="1" applyBorder="1" applyAlignment="1">
      <alignment horizontal="center"/>
    </xf>
    <xf numFmtId="49" fontId="58" fillId="3" borderId="4" xfId="0" applyNumberFormat="1" applyFont="1" applyFill="1" applyBorder="1" applyAlignment="1">
      <alignment horizontal="center"/>
    </xf>
    <xf numFmtId="49" fontId="57" fillId="3" borderId="4" xfId="0" applyNumberFormat="1" applyFont="1" applyFill="1" applyBorder="1" applyAlignment="1">
      <alignment horizontal="left"/>
    </xf>
    <xf numFmtId="0" fontId="57" fillId="3" borderId="4" xfId="0" applyFont="1" applyFill="1" applyBorder="1"/>
    <xf numFmtId="164" fontId="70" fillId="3" borderId="4" xfId="1" applyNumberFormat="1" applyFont="1" applyFill="1" applyBorder="1"/>
    <xf numFmtId="49" fontId="58" fillId="0" borderId="4" xfId="0" applyNumberFormat="1" applyFont="1" applyFill="1" applyBorder="1" applyAlignment="1">
      <alignment horizontal="center"/>
    </xf>
    <xf numFmtId="49" fontId="34" fillId="0" borderId="4" xfId="0" applyNumberFormat="1" applyFont="1" applyFill="1" applyBorder="1" applyAlignment="1">
      <alignment horizontal="center"/>
    </xf>
    <xf numFmtId="0" fontId="34" fillId="2" borderId="4" xfId="0" applyFont="1" applyFill="1" applyBorder="1"/>
    <xf numFmtId="164" fontId="70" fillId="0" borderId="4" xfId="1" applyNumberFormat="1" applyFont="1" applyFill="1" applyBorder="1" applyAlignment="1">
      <alignment horizontal="right"/>
    </xf>
    <xf numFmtId="164" fontId="58" fillId="0" borderId="4" xfId="1" applyNumberFormat="1" applyFont="1" applyFill="1" applyBorder="1"/>
    <xf numFmtId="164" fontId="58" fillId="0" borderId="4" xfId="1" applyNumberFormat="1" applyFont="1" applyFill="1" applyBorder="1" applyAlignment="1">
      <alignment horizontal="right"/>
    </xf>
    <xf numFmtId="164" fontId="70" fillId="0" borderId="4" xfId="1" applyNumberFormat="1" applyFont="1" applyFill="1" applyBorder="1"/>
    <xf numFmtId="0" fontId="57" fillId="0" borderId="4" xfId="0" applyFont="1" applyBorder="1" applyAlignment="1">
      <alignment horizontal="center"/>
    </xf>
    <xf numFmtId="49" fontId="34" fillId="3" borderId="4" xfId="0" applyNumberFormat="1" applyFont="1" applyFill="1" applyBorder="1" applyAlignment="1">
      <alignment horizontal="center"/>
    </xf>
    <xf numFmtId="164" fontId="70" fillId="3" borderId="4" xfId="1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57" fillId="14" borderId="4" xfId="0" applyFont="1" applyFill="1" applyBorder="1" applyAlignment="1">
      <alignment horizontal="center"/>
    </xf>
    <xf numFmtId="49" fontId="58" fillId="14" borderId="4" xfId="0" applyNumberFormat="1" applyFont="1" applyFill="1" applyBorder="1" applyAlignment="1">
      <alignment horizontal="center"/>
    </xf>
    <xf numFmtId="49" fontId="34" fillId="14" borderId="4" xfId="0" applyNumberFormat="1" applyFont="1" applyFill="1" applyBorder="1" applyAlignment="1">
      <alignment horizontal="center"/>
    </xf>
    <xf numFmtId="0" fontId="57" fillId="14" borderId="4" xfId="0" applyFont="1" applyFill="1" applyBorder="1"/>
    <xf numFmtId="164" fontId="58" fillId="14" borderId="4" xfId="1" applyNumberFormat="1" applyFont="1" applyFill="1" applyBorder="1" applyAlignment="1">
      <alignment horizontal="right"/>
    </xf>
    <xf numFmtId="0" fontId="23" fillId="6" borderId="89" xfId="0" applyFont="1" applyFill="1" applyBorder="1" applyAlignment="1">
      <alignment horizontal="center"/>
    </xf>
    <xf numFmtId="49" fontId="23" fillId="6" borderId="89" xfId="0" applyNumberFormat="1" applyFont="1" applyFill="1" applyBorder="1" applyAlignment="1">
      <alignment horizontal="center"/>
    </xf>
    <xf numFmtId="0" fontId="23" fillId="6" borderId="56" xfId="0" applyFont="1" applyFill="1" applyBorder="1"/>
    <xf numFmtId="0" fontId="35" fillId="4" borderId="79" xfId="0" applyFont="1" applyFill="1" applyBorder="1" applyAlignment="1">
      <alignment horizontal="left" vertical="center"/>
    </xf>
    <xf numFmtId="0" fontId="35" fillId="4" borderId="41" xfId="0" applyFont="1" applyFill="1" applyBorder="1" applyAlignment="1">
      <alignment vertical="center"/>
    </xf>
    <xf numFmtId="0" fontId="23" fillId="4" borderId="41" xfId="0" applyFont="1" applyFill="1" applyBorder="1" applyAlignment="1"/>
    <xf numFmtId="0" fontId="23" fillId="4" borderId="42" xfId="0" applyFont="1" applyFill="1" applyBorder="1" applyAlignment="1"/>
    <xf numFmtId="164" fontId="49" fillId="4" borderId="40" xfId="1" applyNumberFormat="1" applyFont="1" applyFill="1" applyBorder="1" applyAlignment="1"/>
    <xf numFmtId="164" fontId="49" fillId="4" borderId="51" xfId="1" applyNumberFormat="1" applyFont="1" applyFill="1" applyBorder="1" applyAlignment="1"/>
    <xf numFmtId="164" fontId="49" fillId="4" borderId="69" xfId="1" applyNumberFormat="1" applyFont="1" applyFill="1" applyBorder="1" applyAlignment="1"/>
    <xf numFmtId="164" fontId="49" fillId="4" borderId="93" xfId="1" applyNumberFormat="1" applyFont="1" applyFill="1" applyBorder="1" applyAlignment="1"/>
    <xf numFmtId="164" fontId="49" fillId="4" borderId="59" xfId="1" applyNumberFormat="1" applyFont="1" applyFill="1" applyBorder="1" applyAlignment="1"/>
    <xf numFmtId="49" fontId="49" fillId="3" borderId="1" xfId="0" applyNumberFormat="1" applyFont="1" applyFill="1" applyBorder="1" applyAlignment="1">
      <alignment horizontal="center"/>
    </xf>
    <xf numFmtId="49" fontId="35" fillId="3" borderId="66" xfId="0" applyNumberFormat="1" applyFont="1" applyFill="1" applyBorder="1" applyAlignment="1">
      <alignment horizontal="left"/>
    </xf>
    <xf numFmtId="164" fontId="49" fillId="3" borderId="8" xfId="1" applyNumberFormat="1" applyFont="1" applyFill="1" applyBorder="1" applyAlignment="1">
      <alignment horizontal="right"/>
    </xf>
    <xf numFmtId="164" fontId="49" fillId="3" borderId="5" xfId="1" applyNumberFormat="1" applyFont="1" applyFill="1" applyBorder="1" applyAlignment="1">
      <alignment horizontal="right"/>
    </xf>
    <xf numFmtId="164" fontId="49" fillId="3" borderId="61" xfId="1" applyNumberFormat="1" applyFont="1" applyFill="1" applyBorder="1" applyAlignment="1">
      <alignment horizontal="right"/>
    </xf>
    <xf numFmtId="164" fontId="49" fillId="3" borderId="87" xfId="1" applyNumberFormat="1" applyFont="1" applyFill="1" applyBorder="1" applyAlignment="1">
      <alignment horizontal="right"/>
    </xf>
    <xf numFmtId="164" fontId="49" fillId="3" borderId="72" xfId="1" applyNumberFormat="1" applyFont="1" applyFill="1" applyBorder="1" applyAlignment="1">
      <alignment horizontal="right"/>
    </xf>
    <xf numFmtId="164" fontId="33" fillId="0" borderId="55" xfId="1" applyNumberFormat="1" applyFont="1" applyFill="1" applyBorder="1"/>
    <xf numFmtId="49" fontId="49" fillId="0" borderId="8" xfId="0" applyNumberFormat="1" applyFont="1" applyFill="1" applyBorder="1" applyAlignment="1">
      <alignment horizontal="center"/>
    </xf>
    <xf numFmtId="0" fontId="23" fillId="0" borderId="27" xfId="0" applyFont="1" applyFill="1" applyBorder="1"/>
    <xf numFmtId="0" fontId="23" fillId="2" borderId="27" xfId="0" applyFont="1" applyFill="1" applyBorder="1"/>
    <xf numFmtId="164" fontId="33" fillId="2" borderId="55" xfId="1" applyNumberFormat="1" applyFont="1" applyFill="1" applyBorder="1"/>
    <xf numFmtId="164" fontId="33" fillId="2" borderId="30" xfId="1" applyNumberFormat="1" applyFont="1" applyFill="1" applyBorder="1"/>
    <xf numFmtId="164" fontId="49" fillId="5" borderId="10" xfId="1" applyNumberFormat="1" applyFont="1" applyFill="1" applyBorder="1" applyAlignment="1"/>
    <xf numFmtId="164" fontId="49" fillId="5" borderId="4" xfId="1" applyNumberFormat="1" applyFont="1" applyFill="1" applyBorder="1" applyAlignment="1"/>
    <xf numFmtId="164" fontId="49" fillId="5" borderId="26" xfId="1" applyNumberFormat="1" applyFont="1" applyFill="1" applyBorder="1" applyAlignment="1"/>
    <xf numFmtId="164" fontId="49" fillId="5" borderId="55" xfId="1" applyNumberFormat="1" applyFont="1" applyFill="1" applyBorder="1" applyAlignment="1"/>
    <xf numFmtId="49" fontId="35" fillId="3" borderId="4" xfId="0" applyNumberFormat="1" applyFont="1" applyFill="1" applyBorder="1" applyAlignment="1">
      <alignment horizontal="left"/>
    </xf>
    <xf numFmtId="164" fontId="49" fillId="3" borderId="10" xfId="1" applyNumberFormat="1" applyFont="1" applyFill="1" applyBorder="1" applyAlignment="1">
      <alignment horizontal="right"/>
    </xf>
    <xf numFmtId="164" fontId="49" fillId="3" borderId="4" xfId="1" applyNumberFormat="1" applyFont="1" applyFill="1" applyBorder="1" applyAlignment="1">
      <alignment horizontal="right"/>
    </xf>
    <xf numFmtId="164" fontId="49" fillId="3" borderId="26" xfId="1" applyNumberFormat="1" applyFont="1" applyFill="1" applyBorder="1" applyAlignment="1">
      <alignment horizontal="right"/>
    </xf>
    <xf numFmtId="164" fontId="49" fillId="3" borderId="55" xfId="1" applyNumberFormat="1" applyFont="1" applyFill="1" applyBorder="1" applyAlignment="1">
      <alignment horizontal="right"/>
    </xf>
    <xf numFmtId="164" fontId="49" fillId="3" borderId="30" xfId="1" applyNumberFormat="1" applyFont="1" applyFill="1" applyBorder="1" applyAlignment="1">
      <alignment horizontal="right"/>
    </xf>
    <xf numFmtId="0" fontId="23" fillId="2" borderId="26" xfId="0" applyFont="1" applyFill="1" applyBorder="1"/>
    <xf numFmtId="0" fontId="49" fillId="2" borderId="4" xfId="0" applyFont="1" applyFill="1" applyBorder="1" applyAlignment="1">
      <alignment horizontal="center"/>
    </xf>
    <xf numFmtId="0" fontId="49" fillId="2" borderId="4" xfId="0" applyFont="1" applyFill="1" applyBorder="1" applyAlignment="1"/>
    <xf numFmtId="0" fontId="23" fillId="2" borderId="4" xfId="0" applyFont="1" applyFill="1" applyBorder="1" applyAlignment="1"/>
    <xf numFmtId="0" fontId="23" fillId="2" borderId="26" xfId="0" applyFont="1" applyFill="1" applyBorder="1" applyAlignment="1"/>
    <xf numFmtId="164" fontId="49" fillId="2" borderId="10" xfId="1" applyNumberFormat="1" applyFont="1" applyFill="1" applyBorder="1" applyAlignment="1"/>
    <xf numFmtId="164" fontId="49" fillId="2" borderId="4" xfId="1" applyNumberFormat="1" applyFont="1" applyFill="1" applyBorder="1" applyAlignment="1"/>
    <xf numFmtId="164" fontId="23" fillId="2" borderId="4" xfId="1" applyNumberFormat="1" applyFont="1" applyFill="1" applyBorder="1" applyAlignment="1"/>
    <xf numFmtId="164" fontId="49" fillId="2" borderId="26" xfId="1" applyNumberFormat="1" applyFont="1" applyFill="1" applyBorder="1" applyAlignment="1"/>
    <xf numFmtId="0" fontId="49" fillId="14" borderId="4" xfId="0" applyFont="1" applyFill="1" applyBorder="1" applyAlignment="1">
      <alignment horizontal="center"/>
    </xf>
    <xf numFmtId="0" fontId="49" fillId="14" borderId="4" xfId="0" applyFont="1" applyFill="1" applyBorder="1" applyAlignment="1"/>
    <xf numFmtId="0" fontId="23" fillId="14" borderId="4" xfId="0" applyFont="1" applyFill="1" applyBorder="1" applyAlignment="1"/>
    <xf numFmtId="0" fontId="35" fillId="14" borderId="26" xfId="0" applyFont="1" applyFill="1" applyBorder="1" applyAlignment="1"/>
    <xf numFmtId="164" fontId="49" fillId="14" borderId="10" xfId="1" applyNumberFormat="1" applyFont="1" applyFill="1" applyBorder="1" applyAlignment="1"/>
    <xf numFmtId="164" fontId="49" fillId="14" borderId="4" xfId="1" applyNumberFormat="1" applyFont="1" applyFill="1" applyBorder="1" applyAlignment="1"/>
    <xf numFmtId="164" fontId="49" fillId="14" borderId="26" xfId="1" applyNumberFormat="1" applyFont="1" applyFill="1" applyBorder="1" applyAlignment="1"/>
    <xf numFmtId="164" fontId="49" fillId="14" borderId="55" xfId="1" applyNumberFormat="1" applyFont="1" applyFill="1" applyBorder="1" applyAlignment="1"/>
    <xf numFmtId="164" fontId="49" fillId="14" borderId="30" xfId="1" applyNumberFormat="1" applyFont="1" applyFill="1" applyBorder="1" applyAlignment="1"/>
    <xf numFmtId="164" fontId="71" fillId="13" borderId="26" xfId="1" applyNumberFormat="1" applyFont="1" applyFill="1" applyBorder="1" applyAlignment="1"/>
    <xf numFmtId="164" fontId="33" fillId="2" borderId="55" xfId="1" applyNumberFormat="1" applyFont="1" applyFill="1" applyBorder="1" applyAlignment="1"/>
    <xf numFmtId="0" fontId="49" fillId="2" borderId="10" xfId="0" applyFont="1" applyFill="1" applyBorder="1" applyAlignment="1"/>
    <xf numFmtId="0" fontId="49" fillId="2" borderId="13" xfId="0" applyFont="1" applyFill="1" applyBorder="1" applyAlignment="1">
      <alignment horizontal="center"/>
    </xf>
    <xf numFmtId="0" fontId="49" fillId="2" borderId="12" xfId="0" applyFont="1" applyFill="1" applyBorder="1" applyAlignment="1"/>
    <xf numFmtId="0" fontId="23" fillId="2" borderId="13" xfId="0" applyFont="1" applyFill="1" applyBorder="1" applyAlignment="1"/>
    <xf numFmtId="0" fontId="23" fillId="2" borderId="68" xfId="0" applyFont="1" applyFill="1" applyBorder="1" applyAlignment="1"/>
    <xf numFmtId="164" fontId="33" fillId="2" borderId="12" xfId="1" applyNumberFormat="1" applyFont="1" applyFill="1" applyBorder="1" applyAlignment="1"/>
    <xf numFmtId="164" fontId="49" fillId="2" borderId="13" xfId="1" applyNumberFormat="1" applyFont="1" applyFill="1" applyBorder="1" applyAlignment="1"/>
    <xf numFmtId="164" fontId="23" fillId="2" borderId="13" xfId="1" applyNumberFormat="1" applyFont="1" applyFill="1" applyBorder="1" applyAlignment="1"/>
    <xf numFmtId="164" fontId="71" fillId="13" borderId="68" xfId="1" applyNumberFormat="1" applyFont="1" applyFill="1" applyBorder="1" applyAlignment="1"/>
    <xf numFmtId="164" fontId="33" fillId="2" borderId="105" xfId="1" applyNumberFormat="1" applyFont="1" applyFill="1" applyBorder="1" applyAlignment="1"/>
    <xf numFmtId="164" fontId="33" fillId="2" borderId="33" xfId="1" applyNumberFormat="1" applyFont="1" applyFill="1" applyBorder="1" applyAlignment="1"/>
    <xf numFmtId="49" fontId="35" fillId="6" borderId="106" xfId="0" applyNumberFormat="1" applyFont="1" applyFill="1" applyBorder="1" applyAlignment="1">
      <alignment horizontal="center"/>
    </xf>
    <xf numFmtId="49" fontId="23" fillId="6" borderId="106" xfId="0" applyNumberFormat="1" applyFont="1" applyFill="1" applyBorder="1" applyAlignment="1">
      <alignment horizontal="center"/>
    </xf>
    <xf numFmtId="0" fontId="23" fillId="6" borderId="106" xfId="0" applyFont="1" applyFill="1" applyBorder="1"/>
    <xf numFmtId="49" fontId="23" fillId="6" borderId="4" xfId="0" applyNumberFormat="1" applyFont="1" applyFill="1" applyBorder="1" applyAlignment="1">
      <alignment horizontal="center"/>
    </xf>
    <xf numFmtId="0" fontId="23" fillId="6" borderId="4" xfId="0" applyFont="1" applyFill="1" applyBorder="1"/>
    <xf numFmtId="0" fontId="23" fillId="6" borderId="4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/>
    </xf>
    <xf numFmtId="3" fontId="49" fillId="4" borderId="5" xfId="0" applyNumberFormat="1" applyFont="1" applyFill="1" applyBorder="1" applyAlignment="1"/>
    <xf numFmtId="3" fontId="49" fillId="4" borderId="61" xfId="0" applyNumberFormat="1" applyFont="1" applyFill="1" applyBorder="1" applyAlignment="1"/>
    <xf numFmtId="3" fontId="49" fillId="4" borderId="30" xfId="0" applyNumberFormat="1" applyFont="1" applyFill="1" applyBorder="1" applyAlignment="1"/>
    <xf numFmtId="0" fontId="23" fillId="0" borderId="9" xfId="0" applyFont="1" applyBorder="1" applyAlignment="1">
      <alignment horizontal="center"/>
    </xf>
    <xf numFmtId="49" fontId="49" fillId="3" borderId="4" xfId="0" applyNumberFormat="1" applyFont="1" applyFill="1" applyBorder="1" applyAlignment="1">
      <alignment horizontal="center"/>
    </xf>
    <xf numFmtId="3" fontId="49" fillId="3" borderId="4" xfId="0" applyNumberFormat="1" applyFont="1" applyFill="1" applyBorder="1" applyAlignment="1">
      <alignment horizontal="right"/>
    </xf>
    <xf numFmtId="3" fontId="49" fillId="3" borderId="26" xfId="0" applyNumberFormat="1" applyFont="1" applyFill="1" applyBorder="1" applyAlignment="1">
      <alignment horizontal="right"/>
    </xf>
    <xf numFmtId="3" fontId="49" fillId="3" borderId="30" xfId="0" applyNumberFormat="1" applyFont="1" applyFill="1" applyBorder="1" applyAlignment="1">
      <alignment horizontal="right"/>
    </xf>
    <xf numFmtId="3" fontId="33" fillId="0" borderId="4" xfId="0" applyNumberFormat="1" applyFont="1" applyFill="1" applyBorder="1" applyAlignment="1">
      <alignment horizontal="right"/>
    </xf>
    <xf numFmtId="3" fontId="33" fillId="0" borderId="4" xfId="0" applyNumberFormat="1" applyFont="1" applyFill="1" applyBorder="1"/>
    <xf numFmtId="3" fontId="49" fillId="0" borderId="26" xfId="0" applyNumberFormat="1" applyFont="1" applyFill="1" applyBorder="1" applyAlignment="1">
      <alignment horizontal="right"/>
    </xf>
    <xf numFmtId="3" fontId="33" fillId="2" borderId="30" xfId="0" applyNumberFormat="1" applyFont="1" applyFill="1" applyBorder="1"/>
    <xf numFmtId="0" fontId="23" fillId="0" borderId="23" xfId="0" applyFont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0" fontId="23" fillId="2" borderId="13" xfId="0" applyFont="1" applyFill="1" applyBorder="1"/>
    <xf numFmtId="3" fontId="33" fillId="0" borderId="13" xfId="0" applyNumberFormat="1" applyFont="1" applyFill="1" applyBorder="1" applyAlignment="1">
      <alignment horizontal="right"/>
    </xf>
    <xf numFmtId="3" fontId="33" fillId="0" borderId="13" xfId="0" applyNumberFormat="1" applyFont="1" applyFill="1" applyBorder="1"/>
    <xf numFmtId="3" fontId="49" fillId="0" borderId="68" xfId="0" applyNumberFormat="1" applyFont="1" applyFill="1" applyBorder="1" applyAlignment="1">
      <alignment horizontal="right"/>
    </xf>
    <xf numFmtId="3" fontId="33" fillId="2" borderId="33" xfId="0" applyNumberFormat="1" applyFont="1" applyFill="1" applyBorder="1"/>
    <xf numFmtId="0" fontId="2" fillId="6" borderId="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5" fillId="5" borderId="4" xfId="0" applyFont="1" applyFill="1" applyBorder="1" applyAlignment="1"/>
    <xf numFmtId="0" fontId="2" fillId="5" borderId="4" xfId="0" applyFont="1" applyFill="1" applyBorder="1" applyAlignment="1"/>
    <xf numFmtId="0" fontId="2" fillId="5" borderId="7" xfId="0" applyFont="1" applyFill="1" applyBorder="1" applyAlignment="1"/>
    <xf numFmtId="164" fontId="25" fillId="5" borderId="26" xfId="1" applyNumberFormat="1" applyFont="1" applyFill="1" applyBorder="1" applyAlignment="1"/>
    <xf numFmtId="164" fontId="25" fillId="5" borderId="16" xfId="1" applyNumberFormat="1" applyFont="1" applyFill="1" applyBorder="1" applyAlignment="1"/>
    <xf numFmtId="0" fontId="2" fillId="0" borderId="4" xfId="0" applyFont="1" applyBorder="1" applyAlignment="1">
      <alignment horizontal="center"/>
    </xf>
    <xf numFmtId="49" fontId="25" fillId="3" borderId="4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left"/>
    </xf>
    <xf numFmtId="164" fontId="25" fillId="3" borderId="14" xfId="1" applyNumberFormat="1" applyFont="1" applyFill="1" applyBorder="1" applyAlignment="1">
      <alignment horizontal="right"/>
    </xf>
    <xf numFmtId="164" fontId="25" fillId="3" borderId="4" xfId="1" applyNumberFormat="1" applyFont="1" applyFill="1" applyBorder="1" applyAlignment="1">
      <alignment horizontal="right"/>
    </xf>
    <xf numFmtId="164" fontId="25" fillId="3" borderId="26" xfId="1" applyNumberFormat="1" applyFont="1" applyFill="1" applyBorder="1" applyAlignment="1">
      <alignment horizontal="right"/>
    </xf>
    <xf numFmtId="164" fontId="25" fillId="3" borderId="16" xfId="1" applyNumberFormat="1" applyFont="1" applyFill="1" applyBorder="1" applyAlignment="1">
      <alignment horizontal="right"/>
    </xf>
    <xf numFmtId="164" fontId="25" fillId="3" borderId="30" xfId="1" applyNumberFormat="1" applyFont="1" applyFill="1" applyBorder="1" applyAlignment="1">
      <alignment horizontal="right"/>
    </xf>
    <xf numFmtId="0" fontId="2" fillId="13" borderId="4" xfId="0" applyFont="1" applyFill="1" applyBorder="1" applyAlignment="1">
      <alignment horizontal="center"/>
    </xf>
    <xf numFmtId="49" fontId="25" fillId="13" borderId="4" xfId="0" applyNumberFormat="1" applyFont="1" applyFill="1" applyBorder="1" applyAlignment="1">
      <alignment horizontal="center"/>
    </xf>
    <xf numFmtId="49" fontId="21" fillId="13" borderId="4" xfId="0" applyNumberFormat="1" applyFont="1" applyFill="1" applyBorder="1" applyAlignment="1">
      <alignment horizontal="center"/>
    </xf>
    <xf numFmtId="0" fontId="21" fillId="13" borderId="7" xfId="0" applyFont="1" applyFill="1" applyBorder="1"/>
    <xf numFmtId="164" fontId="72" fillId="13" borderId="14" xfId="1" applyNumberFormat="1" applyFont="1" applyFill="1" applyBorder="1" applyAlignment="1">
      <alignment horizontal="right"/>
    </xf>
    <xf numFmtId="164" fontId="72" fillId="13" borderId="4" xfId="1" applyNumberFormat="1" applyFont="1" applyFill="1" applyBorder="1"/>
    <xf numFmtId="164" fontId="72" fillId="13" borderId="4" xfId="1" applyNumberFormat="1" applyFont="1" applyFill="1" applyBorder="1" applyAlignment="1">
      <alignment horizontal="right"/>
    </xf>
    <xf numFmtId="164" fontId="25" fillId="13" borderId="26" xfId="1" applyNumberFormat="1" applyFont="1" applyFill="1" applyBorder="1" applyAlignment="1">
      <alignment horizontal="right"/>
    </xf>
    <xf numFmtId="164" fontId="24" fillId="13" borderId="16" xfId="1" applyNumberFormat="1" applyFont="1" applyFill="1" applyBorder="1" applyAlignment="1">
      <alignment horizontal="right"/>
    </xf>
    <xf numFmtId="164" fontId="24" fillId="13" borderId="30" xfId="1" applyNumberFormat="1" applyFont="1" applyFill="1" applyBorder="1" applyAlignment="1">
      <alignment horizontal="right"/>
    </xf>
    <xf numFmtId="49" fontId="21" fillId="0" borderId="4" xfId="0" applyNumberFormat="1" applyFont="1" applyFill="1" applyBorder="1" applyAlignment="1">
      <alignment horizontal="center"/>
    </xf>
    <xf numFmtId="0" fontId="21" fillId="0" borderId="7" xfId="0" applyFont="1" applyFill="1" applyBorder="1"/>
    <xf numFmtId="164" fontId="72" fillId="0" borderId="14" xfId="1" applyNumberFormat="1" applyFont="1" applyFill="1" applyBorder="1" applyAlignment="1">
      <alignment horizontal="right"/>
    </xf>
    <xf numFmtId="164" fontId="72" fillId="0" borderId="4" xfId="1" applyNumberFormat="1" applyFont="1" applyFill="1" applyBorder="1"/>
    <xf numFmtId="164" fontId="72" fillId="0" borderId="4" xfId="1" applyNumberFormat="1" applyFont="1" applyFill="1" applyBorder="1" applyAlignment="1">
      <alignment horizontal="right"/>
    </xf>
    <xf numFmtId="164" fontId="25" fillId="0" borderId="26" xfId="1" applyNumberFormat="1" applyFont="1" applyFill="1" applyBorder="1" applyAlignment="1">
      <alignment horizontal="right"/>
    </xf>
    <xf numFmtId="164" fontId="24" fillId="0" borderId="16" xfId="1" applyNumberFormat="1" applyFont="1" applyFill="1" applyBorder="1" applyAlignment="1">
      <alignment horizontal="right"/>
    </xf>
    <xf numFmtId="164" fontId="24" fillId="0" borderId="30" xfId="1" applyNumberFormat="1" applyFont="1" applyFill="1" applyBorder="1" applyAlignment="1">
      <alignment horizontal="right"/>
    </xf>
    <xf numFmtId="164" fontId="2" fillId="5" borderId="14" xfId="1" applyNumberFormat="1" applyFont="1" applyFill="1" applyBorder="1" applyAlignment="1"/>
    <xf numFmtId="164" fontId="2" fillId="5" borderId="4" xfId="1" applyNumberFormat="1" applyFont="1" applyFill="1" applyBorder="1" applyAlignment="1"/>
    <xf numFmtId="164" fontId="2" fillId="5" borderId="26" xfId="1" applyNumberFormat="1" applyFont="1" applyFill="1" applyBorder="1" applyAlignment="1"/>
    <xf numFmtId="164" fontId="2" fillId="5" borderId="16" xfId="1" applyNumberFormat="1" applyFont="1" applyFill="1" applyBorder="1" applyAlignment="1"/>
    <xf numFmtId="164" fontId="2" fillId="5" borderId="30" xfId="1" applyNumberFormat="1" applyFont="1" applyFill="1" applyBorder="1" applyAlignment="1"/>
    <xf numFmtId="0" fontId="2" fillId="0" borderId="7" xfId="0" applyFont="1" applyFill="1" applyBorder="1"/>
    <xf numFmtId="164" fontId="24" fillId="0" borderId="16" xfId="1" applyNumberFormat="1" applyFont="1" applyFill="1" applyBorder="1"/>
    <xf numFmtId="164" fontId="24" fillId="0" borderId="30" xfId="1" applyNumberFormat="1" applyFont="1" applyFill="1" applyBorder="1"/>
    <xf numFmtId="0" fontId="8" fillId="5" borderId="4" xfId="0" applyFont="1" applyFill="1" applyBorder="1" applyAlignment="1"/>
    <xf numFmtId="0" fontId="8" fillId="5" borderId="7" xfId="0" applyFont="1" applyFill="1" applyBorder="1" applyAlignment="1"/>
    <xf numFmtId="164" fontId="8" fillId="5" borderId="14" xfId="1" applyNumberFormat="1" applyFont="1" applyFill="1" applyBorder="1" applyAlignment="1"/>
    <xf numFmtId="164" fontId="8" fillId="5" borderId="4" xfId="1" applyNumberFormat="1" applyFont="1" applyFill="1" applyBorder="1" applyAlignment="1"/>
    <xf numFmtId="164" fontId="8" fillId="5" borderId="26" xfId="1" applyNumberFormat="1" applyFont="1" applyFill="1" applyBorder="1" applyAlignment="1"/>
    <xf numFmtId="164" fontId="8" fillId="5" borderId="16" xfId="1" applyNumberFormat="1" applyFont="1" applyFill="1" applyBorder="1" applyAlignment="1"/>
    <xf numFmtId="164" fontId="8" fillId="5" borderId="30" xfId="1" applyNumberFormat="1" applyFont="1" applyFill="1" applyBorder="1" applyAlignment="1"/>
    <xf numFmtId="164" fontId="25" fillId="0" borderId="14" xfId="1" applyNumberFormat="1" applyFont="1" applyFill="1" applyBorder="1" applyAlignment="1">
      <alignment horizontal="right"/>
    </xf>
    <xf numFmtId="0" fontId="2" fillId="0" borderId="4" xfId="0" applyFont="1" applyFill="1" applyBorder="1"/>
    <xf numFmtId="3" fontId="25" fillId="0" borderId="4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left"/>
    </xf>
    <xf numFmtId="164" fontId="24" fillId="0" borderId="14" xfId="1" applyNumberFormat="1" applyFont="1" applyFill="1" applyBorder="1"/>
    <xf numFmtId="164" fontId="24" fillId="13" borderId="16" xfId="1" applyNumberFormat="1" applyFont="1" applyFill="1" applyBorder="1" applyAlignment="1"/>
    <xf numFmtId="164" fontId="24" fillId="13" borderId="30" xfId="1" applyNumberFormat="1" applyFont="1" applyFill="1" applyBorder="1" applyAlignment="1"/>
    <xf numFmtId="164" fontId="25" fillId="0" borderId="4" xfId="1" applyNumberFormat="1" applyFont="1" applyFill="1" applyBorder="1" applyAlignment="1">
      <alignment horizontal="right"/>
    </xf>
    <xf numFmtId="0" fontId="2" fillId="14" borderId="0" xfId="0" applyFont="1" applyFill="1"/>
    <xf numFmtId="49" fontId="2" fillId="13" borderId="4" xfId="0" applyNumberFormat="1" applyFont="1" applyFill="1" applyBorder="1" applyAlignment="1">
      <alignment horizontal="center"/>
    </xf>
    <xf numFmtId="0" fontId="2" fillId="13" borderId="7" xfId="0" applyFont="1" applyFill="1" applyBorder="1"/>
    <xf numFmtId="164" fontId="24" fillId="13" borderId="14" xfId="1" applyNumberFormat="1" applyFont="1" applyFill="1" applyBorder="1" applyAlignment="1">
      <alignment horizontal="right"/>
    </xf>
    <xf numFmtId="164" fontId="24" fillId="13" borderId="4" xfId="1" applyNumberFormat="1" applyFont="1" applyFill="1" applyBorder="1"/>
    <xf numFmtId="164" fontId="24" fillId="13" borderId="4" xfId="1" applyNumberFormat="1" applyFont="1" applyFill="1" applyBorder="1" applyAlignment="1">
      <alignment horizontal="right"/>
    </xf>
    <xf numFmtId="0" fontId="2" fillId="2" borderId="7" xfId="0" applyFont="1" applyFill="1" applyBorder="1"/>
    <xf numFmtId="0" fontId="8" fillId="0" borderId="13" xfId="0" applyFont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0" fontId="3" fillId="6" borderId="26" xfId="0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51" xfId="0" applyNumberFormat="1" applyFont="1" applyFill="1" applyBorder="1" applyAlignment="1">
      <alignment horizontal="center"/>
    </xf>
    <xf numFmtId="0" fontId="8" fillId="4" borderId="79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164" fontId="51" fillId="4" borderId="3" xfId="1" applyNumberFormat="1" applyFont="1" applyFill="1" applyBorder="1" applyAlignment="1"/>
    <xf numFmtId="164" fontId="51" fillId="4" borderId="5" xfId="1" applyNumberFormat="1" applyFont="1" applyFill="1" applyBorder="1" applyAlignment="1"/>
    <xf numFmtId="164" fontId="51" fillId="4" borderId="61" xfId="1" applyNumberFormat="1" applyFont="1" applyFill="1" applyBorder="1" applyAlignment="1"/>
    <xf numFmtId="164" fontId="51" fillId="4" borderId="72" xfId="1" applyNumberFormat="1" applyFont="1" applyFill="1" applyBorder="1" applyAlignment="1"/>
    <xf numFmtId="0" fontId="49" fillId="5" borderId="4" xfId="0" applyFont="1" applyFill="1" applyBorder="1" applyAlignment="1"/>
    <xf numFmtId="0" fontId="23" fillId="5" borderId="4" xfId="0" applyFont="1" applyFill="1" applyBorder="1" applyAlignment="1"/>
    <xf numFmtId="0" fontId="23" fillId="5" borderId="7" xfId="0" applyFont="1" applyFill="1" applyBorder="1" applyAlignment="1"/>
    <xf numFmtId="164" fontId="51" fillId="5" borderId="26" xfId="1" applyNumberFormat="1" applyFont="1" applyFill="1" applyBorder="1" applyAlignment="1"/>
    <xf numFmtId="164" fontId="51" fillId="5" borderId="30" xfId="1" applyNumberFormat="1" applyFont="1" applyFill="1" applyBorder="1" applyAlignment="1"/>
    <xf numFmtId="0" fontId="23" fillId="2" borderId="7" xfId="0" applyFont="1" applyFill="1" applyBorder="1"/>
    <xf numFmtId="164" fontId="73" fillId="0" borderId="14" xfId="1" applyNumberFormat="1" applyFont="1" applyFill="1" applyBorder="1" applyAlignment="1">
      <alignment horizontal="right"/>
    </xf>
    <xf numFmtId="164" fontId="73" fillId="0" borderId="4" xfId="1" applyNumberFormat="1" applyFont="1" applyFill="1" applyBorder="1" applyAlignment="1">
      <alignment horizontal="right"/>
    </xf>
    <xf numFmtId="164" fontId="73" fillId="0" borderId="4" xfId="1" applyNumberFormat="1" applyFont="1" applyFill="1" applyBorder="1"/>
    <xf numFmtId="164" fontId="51" fillId="0" borderId="26" xfId="1" applyNumberFormat="1" applyFont="1" applyFill="1" applyBorder="1" applyAlignment="1">
      <alignment horizontal="right"/>
    </xf>
    <xf numFmtId="164" fontId="73" fillId="2" borderId="30" xfId="1" applyNumberFormat="1" applyFont="1" applyFill="1" applyBorder="1"/>
    <xf numFmtId="49" fontId="49" fillId="13" borderId="4" xfId="0" applyNumberFormat="1" applyFont="1" applyFill="1" applyBorder="1" applyAlignment="1">
      <alignment horizontal="center"/>
    </xf>
    <xf numFmtId="0" fontId="23" fillId="13" borderId="7" xfId="0" applyFont="1" applyFill="1" applyBorder="1"/>
    <xf numFmtId="164" fontId="73" fillId="13" borderId="14" xfId="1" applyNumberFormat="1" applyFont="1" applyFill="1" applyBorder="1" applyAlignment="1">
      <alignment horizontal="right"/>
    </xf>
    <xf numFmtId="164" fontId="73" fillId="13" borderId="4" xfId="1" applyNumberFormat="1" applyFont="1" applyFill="1" applyBorder="1" applyAlignment="1">
      <alignment horizontal="right"/>
    </xf>
    <xf numFmtId="164" fontId="73" fillId="13" borderId="4" xfId="1" applyNumberFormat="1" applyFont="1" applyFill="1" applyBorder="1"/>
    <xf numFmtId="164" fontId="51" fillId="13" borderId="26" xfId="1" applyNumberFormat="1" applyFont="1" applyFill="1" applyBorder="1" applyAlignment="1">
      <alignment horizontal="right"/>
    </xf>
    <xf numFmtId="164" fontId="73" fillId="13" borderId="30" xfId="1" applyNumberFormat="1" applyFont="1" applyFill="1" applyBorder="1"/>
    <xf numFmtId="0" fontId="35" fillId="5" borderId="4" xfId="0" applyFont="1" applyFill="1" applyBorder="1" applyAlignment="1"/>
    <xf numFmtId="0" fontId="35" fillId="5" borderId="7" xfId="0" applyFont="1" applyFill="1" applyBorder="1" applyAlignment="1"/>
    <xf numFmtId="0" fontId="23" fillId="15" borderId="4" xfId="0" applyFont="1" applyFill="1" applyBorder="1" applyAlignment="1">
      <alignment horizontal="center"/>
    </xf>
    <xf numFmtId="49" fontId="49" fillId="15" borderId="4" xfId="0" applyNumberFormat="1" applyFont="1" applyFill="1" applyBorder="1" applyAlignment="1">
      <alignment horizontal="center"/>
    </xf>
    <xf numFmtId="49" fontId="23" fillId="15" borderId="4" xfId="0" applyNumberFormat="1" applyFont="1" applyFill="1" applyBorder="1" applyAlignment="1">
      <alignment horizontal="left"/>
    </xf>
    <xf numFmtId="0" fontId="23" fillId="15" borderId="7" xfId="0" applyFont="1" applyFill="1" applyBorder="1"/>
    <xf numFmtId="164" fontId="73" fillId="15" borderId="14" xfId="1" applyNumberFormat="1" applyFont="1" applyFill="1" applyBorder="1" applyAlignment="1">
      <alignment horizontal="right"/>
    </xf>
    <xf numFmtId="164" fontId="73" fillId="15" borderId="4" xfId="1" applyNumberFormat="1" applyFont="1" applyFill="1" applyBorder="1" applyAlignment="1">
      <alignment horizontal="right"/>
    </xf>
    <xf numFmtId="164" fontId="51" fillId="15" borderId="26" xfId="1" applyNumberFormat="1" applyFont="1" applyFill="1" applyBorder="1" applyAlignment="1">
      <alignment horizontal="right"/>
    </xf>
    <xf numFmtId="164" fontId="73" fillId="15" borderId="30" xfId="1" applyNumberFormat="1" applyFont="1" applyFill="1" applyBorder="1" applyAlignment="1">
      <alignment horizontal="right"/>
    </xf>
    <xf numFmtId="164" fontId="51" fillId="2" borderId="26" xfId="1" applyNumberFormat="1" applyFont="1" applyFill="1" applyBorder="1"/>
    <xf numFmtId="0" fontId="23" fillId="0" borderId="4" xfId="0" applyFont="1" applyFill="1" applyBorder="1" applyAlignment="1">
      <alignment horizontal="center"/>
    </xf>
    <xf numFmtId="0" fontId="23" fillId="0" borderId="7" xfId="0" applyFont="1" applyFill="1" applyBorder="1"/>
    <xf numFmtId="0" fontId="23" fillId="0" borderId="13" xfId="0" applyFont="1" applyFill="1" applyBorder="1" applyAlignment="1">
      <alignment horizontal="center"/>
    </xf>
    <xf numFmtId="0" fontId="23" fillId="0" borderId="67" xfId="0" applyFont="1" applyFill="1" applyBorder="1"/>
    <xf numFmtId="164" fontId="73" fillId="0" borderId="24" xfId="1" applyNumberFormat="1" applyFont="1" applyFill="1" applyBorder="1" applyAlignment="1">
      <alignment horizontal="right"/>
    </xf>
    <xf numFmtId="164" fontId="73" fillId="0" borderId="13" xfId="1" applyNumberFormat="1" applyFont="1" applyFill="1" applyBorder="1" applyAlignment="1">
      <alignment horizontal="right"/>
    </xf>
    <xf numFmtId="164" fontId="73" fillId="0" borderId="13" xfId="1" applyNumberFormat="1" applyFont="1" applyFill="1" applyBorder="1"/>
    <xf numFmtId="164" fontId="51" fillId="2" borderId="68" xfId="1" applyNumberFormat="1" applyFont="1" applyFill="1" applyBorder="1"/>
    <xf numFmtId="164" fontId="73" fillId="2" borderId="33" xfId="1" applyNumberFormat="1" applyFont="1" applyFill="1" applyBorder="1"/>
    <xf numFmtId="0" fontId="23" fillId="6" borderId="6" xfId="0" applyFont="1" applyFill="1" applyBorder="1" applyAlignment="1">
      <alignment horizontal="center"/>
    </xf>
    <xf numFmtId="0" fontId="23" fillId="6" borderId="6" xfId="0" applyFont="1" applyFill="1" applyBorder="1"/>
    <xf numFmtId="0" fontId="23" fillId="4" borderId="20" xfId="0" applyFont="1" applyFill="1" applyBorder="1" applyAlignment="1">
      <alignment horizontal="left" vertical="center"/>
    </xf>
    <xf numFmtId="0" fontId="23" fillId="4" borderId="106" xfId="0" applyFont="1" applyFill="1" applyBorder="1" applyAlignment="1">
      <alignment vertical="center"/>
    </xf>
    <xf numFmtId="0" fontId="23" fillId="4" borderId="106" xfId="0" applyFont="1" applyFill="1" applyBorder="1" applyAlignment="1"/>
    <xf numFmtId="3" fontId="23" fillId="4" borderId="106" xfId="0" applyNumberFormat="1" applyFont="1" applyFill="1" applyBorder="1" applyAlignment="1"/>
    <xf numFmtId="164" fontId="23" fillId="4" borderId="106" xfId="1" applyNumberFormat="1" applyFont="1" applyFill="1" applyBorder="1" applyAlignment="1"/>
    <xf numFmtId="164" fontId="23" fillId="4" borderId="30" xfId="1" applyNumberFormat="1" applyFont="1" applyFill="1" applyBorder="1" applyAlignment="1"/>
    <xf numFmtId="164" fontId="23" fillId="4" borderId="28" xfId="1" applyNumberFormat="1" applyFont="1" applyFill="1" applyBorder="1" applyAlignment="1"/>
    <xf numFmtId="0" fontId="23" fillId="5" borderId="14" xfId="0" applyFont="1" applyFill="1" applyBorder="1" applyAlignment="1">
      <alignment horizontal="center"/>
    </xf>
    <xf numFmtId="3" fontId="35" fillId="5" borderId="4" xfId="0" applyNumberFormat="1" applyFont="1" applyFill="1" applyBorder="1" applyAlignment="1"/>
    <xf numFmtId="164" fontId="35" fillId="5" borderId="4" xfId="1" applyNumberFormat="1" applyFont="1" applyFill="1" applyBorder="1" applyAlignment="1"/>
    <xf numFmtId="164" fontId="35" fillId="5" borderId="30" xfId="1" applyNumberFormat="1" applyFont="1" applyFill="1" applyBorder="1" applyAlignment="1"/>
    <xf numFmtId="164" fontId="35" fillId="5" borderId="28" xfId="1" applyNumberFormat="1" applyFont="1" applyFill="1" applyBorder="1" applyAlignment="1"/>
    <xf numFmtId="49" fontId="23" fillId="3" borderId="4" xfId="0" applyNumberFormat="1" applyFont="1" applyFill="1" applyBorder="1" applyAlignment="1">
      <alignment horizontal="center"/>
    </xf>
    <xf numFmtId="49" fontId="23" fillId="3" borderId="4" xfId="0" applyNumberFormat="1" applyFont="1" applyFill="1" applyBorder="1" applyAlignment="1">
      <alignment horizontal="left"/>
    </xf>
    <xf numFmtId="0" fontId="23" fillId="3" borderId="4" xfId="0" applyFont="1" applyFill="1" applyBorder="1"/>
    <xf numFmtId="3" fontId="23" fillId="3" borderId="4" xfId="0" applyNumberFormat="1" applyFont="1" applyFill="1" applyBorder="1" applyAlignment="1">
      <alignment horizontal="right"/>
    </xf>
    <xf numFmtId="164" fontId="23" fillId="3" borderId="4" xfId="1" applyNumberFormat="1" applyFont="1" applyFill="1" applyBorder="1" applyAlignment="1">
      <alignment horizontal="right"/>
    </xf>
    <xf numFmtId="164" fontId="23" fillId="3" borderId="26" xfId="1" applyNumberFormat="1" applyFont="1" applyFill="1" applyBorder="1"/>
    <xf numFmtId="164" fontId="23" fillId="3" borderId="30" xfId="1" applyNumberFormat="1" applyFont="1" applyFill="1" applyBorder="1" applyAlignment="1">
      <alignment horizontal="right"/>
    </xf>
    <xf numFmtId="164" fontId="23" fillId="3" borderId="28" xfId="1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164" fontId="23" fillId="0" borderId="4" xfId="1" applyNumberFormat="1" applyFont="1" applyFill="1" applyBorder="1"/>
    <xf numFmtId="164" fontId="23" fillId="0" borderId="26" xfId="1" applyNumberFormat="1" applyFont="1" applyFill="1" applyBorder="1" applyAlignment="1">
      <alignment horizontal="right"/>
    </xf>
    <xf numFmtId="164" fontId="23" fillId="2" borderId="30" xfId="1" applyNumberFormat="1" applyFont="1" applyFill="1" applyBorder="1"/>
    <xf numFmtId="3" fontId="35" fillId="3" borderId="4" xfId="0" applyNumberFormat="1" applyFont="1" applyFill="1" applyBorder="1" applyAlignment="1">
      <alignment horizontal="right"/>
    </xf>
    <xf numFmtId="164" fontId="35" fillId="3" borderId="4" xfId="1" applyNumberFormat="1" applyFont="1" applyFill="1" applyBorder="1"/>
    <xf numFmtId="164" fontId="35" fillId="3" borderId="26" xfId="1" applyNumberFormat="1" applyFont="1" applyFill="1" applyBorder="1"/>
    <xf numFmtId="164" fontId="35" fillId="3" borderId="30" xfId="1" applyNumberFormat="1" applyFont="1" applyFill="1" applyBorder="1"/>
    <xf numFmtId="164" fontId="35" fillId="3" borderId="28" xfId="1" applyNumberFormat="1" applyFont="1" applyFill="1" applyBorder="1"/>
    <xf numFmtId="0" fontId="23" fillId="0" borderId="4" xfId="0" applyFont="1" applyFill="1" applyBorder="1"/>
    <xf numFmtId="49" fontId="23" fillId="17" borderId="4" xfId="0" applyNumberFormat="1" applyFont="1" applyFill="1" applyBorder="1" applyAlignment="1">
      <alignment horizontal="center"/>
    </xf>
    <xf numFmtId="0" fontId="35" fillId="17" borderId="4" xfId="0" applyFont="1" applyFill="1" applyBorder="1"/>
    <xf numFmtId="3" fontId="35" fillId="17" borderId="4" xfId="0" applyNumberFormat="1" applyFont="1" applyFill="1" applyBorder="1" applyAlignment="1">
      <alignment horizontal="right"/>
    </xf>
    <xf numFmtId="164" fontId="35" fillId="17" borderId="4" xfId="1" applyNumberFormat="1" applyFont="1" applyFill="1" applyBorder="1"/>
    <xf numFmtId="164" fontId="35" fillId="17" borderId="4" xfId="1" applyNumberFormat="1" applyFont="1" applyFill="1" applyBorder="1" applyAlignment="1">
      <alignment horizontal="right"/>
    </xf>
    <xf numFmtId="164" fontId="35" fillId="17" borderId="26" xfId="1" applyNumberFormat="1" applyFont="1" applyFill="1" applyBorder="1" applyAlignment="1">
      <alignment horizontal="right"/>
    </xf>
    <xf numFmtId="164" fontId="35" fillId="17" borderId="30" xfId="1" applyNumberFormat="1" applyFont="1" applyFill="1" applyBorder="1"/>
    <xf numFmtId="164" fontId="35" fillId="17" borderId="28" xfId="1" applyNumberFormat="1" applyFont="1" applyFill="1" applyBorder="1"/>
    <xf numFmtId="49" fontId="35" fillId="17" borderId="4" xfId="0" applyNumberFormat="1" applyFont="1" applyFill="1" applyBorder="1" applyAlignment="1">
      <alignment horizontal="center"/>
    </xf>
    <xf numFmtId="0" fontId="23" fillId="0" borderId="13" xfId="0" applyFont="1" applyFill="1" applyBorder="1"/>
    <xf numFmtId="3" fontId="23" fillId="0" borderId="13" xfId="0" applyNumberFormat="1" applyFont="1" applyFill="1" applyBorder="1" applyAlignment="1">
      <alignment horizontal="right"/>
    </xf>
    <xf numFmtId="164" fontId="23" fillId="0" borderId="13" xfId="1" applyNumberFormat="1" applyFont="1" applyFill="1" applyBorder="1"/>
    <xf numFmtId="164" fontId="23" fillId="0" borderId="68" xfId="1" applyNumberFormat="1" applyFont="1" applyFill="1" applyBorder="1" applyAlignment="1">
      <alignment horizontal="right"/>
    </xf>
    <xf numFmtId="164" fontId="23" fillId="2" borderId="33" xfId="1" applyNumberFormat="1" applyFont="1" applyFill="1" applyBorder="1"/>
    <xf numFmtId="49" fontId="49" fillId="3" borderId="0" xfId="0" applyNumberFormat="1" applyFont="1" applyFill="1" applyBorder="1" applyAlignment="1">
      <alignment horizontal="center"/>
    </xf>
    <xf numFmtId="49" fontId="35" fillId="3" borderId="0" xfId="0" applyNumberFormat="1" applyFont="1" applyFill="1" applyBorder="1" applyAlignment="1">
      <alignment horizontal="center"/>
    </xf>
    <xf numFmtId="0" fontId="35" fillId="3" borderId="27" xfId="0" applyFont="1" applyFill="1" applyBorder="1"/>
    <xf numFmtId="0" fontId="49" fillId="3" borderId="28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49" fontId="23" fillId="3" borderId="11" xfId="0" applyNumberFormat="1" applyFont="1" applyFill="1" applyBorder="1" applyAlignment="1">
      <alignment horizontal="center"/>
    </xf>
    <xf numFmtId="0" fontId="23" fillId="3" borderId="66" xfId="0" applyFont="1" applyFill="1" applyBorder="1"/>
    <xf numFmtId="0" fontId="23" fillId="3" borderId="9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0" fontId="23" fillId="3" borderId="47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49" fontId="23" fillId="3" borderId="0" xfId="0" applyNumberFormat="1" applyFont="1" applyFill="1" applyBorder="1" applyAlignment="1">
      <alignment horizontal="center"/>
    </xf>
    <xf numFmtId="0" fontId="23" fillId="3" borderId="62" xfId="0" applyFont="1" applyFill="1" applyBorder="1"/>
    <xf numFmtId="0" fontId="23" fillId="3" borderId="107" xfId="0" applyFont="1" applyFill="1" applyBorder="1" applyAlignment="1">
      <alignment horizontal="center" vertical="center"/>
    </xf>
    <xf numFmtId="0" fontId="23" fillId="3" borderId="59" xfId="0" applyFont="1" applyFill="1" applyBorder="1"/>
    <xf numFmtId="0" fontId="23" fillId="3" borderId="42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49" fontId="23" fillId="10" borderId="7" xfId="0" applyNumberFormat="1" applyFont="1" applyFill="1" applyBorder="1" applyAlignment="1">
      <alignment horizontal="center" vertical="center"/>
    </xf>
    <xf numFmtId="0" fontId="35" fillId="10" borderId="3" xfId="0" applyFont="1" applyFill="1" applyBorder="1" applyAlignment="1">
      <alignment horizontal="center" vertical="center"/>
    </xf>
    <xf numFmtId="164" fontId="35" fillId="10" borderId="5" xfId="1" applyNumberFormat="1" applyFont="1" applyFill="1" applyBorder="1" applyAlignment="1">
      <alignment horizontal="right" vertical="center"/>
    </xf>
    <xf numFmtId="164" fontId="35" fillId="10" borderId="30" xfId="1" applyNumberFormat="1" applyFont="1" applyFill="1" applyBorder="1" applyAlignment="1">
      <alignment horizontal="right" vertical="center"/>
    </xf>
    <xf numFmtId="0" fontId="35" fillId="4" borderId="4" xfId="0" applyFont="1" applyFill="1" applyBorder="1" applyAlignment="1">
      <alignment horizontal="left" vertical="center"/>
    </xf>
    <xf numFmtId="0" fontId="35" fillId="4" borderId="7" xfId="0" applyFont="1" applyFill="1" applyBorder="1" applyAlignment="1">
      <alignment vertical="center"/>
    </xf>
    <xf numFmtId="0" fontId="23" fillId="4" borderId="14" xfId="0" applyFont="1" applyFill="1" applyBorder="1" applyAlignment="1"/>
    <xf numFmtId="164" fontId="35" fillId="4" borderId="4" xfId="1" applyNumberFormat="1" applyFont="1" applyFill="1" applyBorder="1" applyAlignment="1"/>
    <xf numFmtId="164" fontId="35" fillId="4" borderId="30" xfId="1" applyNumberFormat="1" applyFont="1" applyFill="1" applyBorder="1" applyAlignment="1"/>
    <xf numFmtId="0" fontId="49" fillId="8" borderId="7" xfId="0" applyFont="1" applyFill="1" applyBorder="1" applyAlignment="1"/>
    <xf numFmtId="0" fontId="23" fillId="8" borderId="14" xfId="0" applyFont="1" applyFill="1" applyBorder="1" applyAlignment="1"/>
    <xf numFmtId="164" fontId="35" fillId="8" borderId="4" xfId="1" applyNumberFormat="1" applyFont="1" applyFill="1" applyBorder="1" applyAlignment="1"/>
    <xf numFmtId="164" fontId="35" fillId="8" borderId="30" xfId="1" applyNumberFormat="1" applyFont="1" applyFill="1" applyBorder="1" applyAlignment="1">
      <alignment horizontal="right" vertical="center"/>
    </xf>
    <xf numFmtId="164" fontId="35" fillId="8" borderId="30" xfId="1" applyNumberFormat="1" applyFont="1" applyFill="1" applyBorder="1" applyAlignment="1"/>
    <xf numFmtId="49" fontId="49" fillId="3" borderId="7" xfId="0" applyNumberFormat="1" applyFont="1" applyFill="1" applyBorder="1" applyAlignment="1">
      <alignment horizontal="center"/>
    </xf>
    <xf numFmtId="0" fontId="23" fillId="3" borderId="14" xfId="0" applyFont="1" applyFill="1" applyBorder="1"/>
    <xf numFmtId="164" fontId="35" fillId="3" borderId="4" xfId="1" applyNumberFormat="1" applyFont="1" applyFill="1" applyBorder="1" applyAlignment="1">
      <alignment horizontal="right"/>
    </xf>
    <xf numFmtId="164" fontId="35" fillId="3" borderId="30" xfId="1" applyNumberFormat="1" applyFont="1" applyFill="1" applyBorder="1" applyAlignment="1">
      <alignment horizontal="right"/>
    </xf>
    <xf numFmtId="49" fontId="49" fillId="16" borderId="7" xfId="0" applyNumberFormat="1" applyFont="1" applyFill="1" applyBorder="1" applyAlignment="1">
      <alignment horizontal="center"/>
    </xf>
    <xf numFmtId="0" fontId="35" fillId="16" borderId="14" xfId="0" applyFont="1" applyFill="1" applyBorder="1"/>
    <xf numFmtId="164" fontId="23" fillId="16" borderId="4" xfId="1" applyNumberFormat="1" applyFont="1" applyFill="1" applyBorder="1" applyAlignment="1">
      <alignment horizontal="right"/>
    </xf>
    <xf numFmtId="164" fontId="23" fillId="16" borderId="30" xfId="1" applyNumberFormat="1" applyFont="1" applyFill="1" applyBorder="1" applyAlignment="1">
      <alignment horizontal="right"/>
    </xf>
    <xf numFmtId="49" fontId="49" fillId="0" borderId="7" xfId="0" applyNumberFormat="1" applyFont="1" applyFill="1" applyBorder="1" applyAlignment="1">
      <alignment horizontal="center"/>
    </xf>
    <xf numFmtId="0" fontId="23" fillId="0" borderId="14" xfId="0" applyFont="1" applyFill="1" applyBorder="1"/>
    <xf numFmtId="164" fontId="23" fillId="0" borderId="30" xfId="1" applyNumberFormat="1" applyFont="1" applyFill="1" applyBorder="1" applyAlignment="1">
      <alignment horizontal="right" vertical="center"/>
    </xf>
    <xf numFmtId="164" fontId="23" fillId="0" borderId="30" xfId="1" applyNumberFormat="1" applyFont="1" applyFill="1" applyBorder="1"/>
    <xf numFmtId="164" fontId="23" fillId="16" borderId="4" xfId="1" applyNumberFormat="1" applyFont="1" applyFill="1" applyBorder="1"/>
    <xf numFmtId="164" fontId="23" fillId="16" borderId="30" xfId="1" applyNumberFormat="1" applyFont="1" applyFill="1" applyBorder="1"/>
    <xf numFmtId="49" fontId="49" fillId="13" borderId="67" xfId="0" applyNumberFormat="1" applyFont="1" applyFill="1" applyBorder="1" applyAlignment="1">
      <alignment horizontal="center"/>
    </xf>
    <xf numFmtId="0" fontId="23" fillId="13" borderId="24" xfId="0" applyFont="1" applyFill="1" applyBorder="1"/>
    <xf numFmtId="164" fontId="23" fillId="13" borderId="13" xfId="1" applyNumberFormat="1" applyFont="1" applyFill="1" applyBorder="1" applyAlignment="1">
      <alignment horizontal="right"/>
    </xf>
    <xf numFmtId="164" fontId="23" fillId="13" borderId="13" xfId="1" applyNumberFormat="1" applyFont="1" applyFill="1" applyBorder="1"/>
    <xf numFmtId="164" fontId="23" fillId="13" borderId="33" xfId="1" applyNumberFormat="1" applyFont="1" applyFill="1" applyBorder="1" applyAlignment="1">
      <alignment horizontal="right" vertical="center"/>
    </xf>
    <xf numFmtId="164" fontId="23" fillId="13" borderId="33" xfId="1" applyNumberFormat="1" applyFont="1" applyFill="1" applyBorder="1"/>
    <xf numFmtId="0" fontId="23" fillId="13" borderId="0" xfId="0" applyFont="1" applyFill="1" applyBorder="1"/>
    <xf numFmtId="4" fontId="35" fillId="13" borderId="0" xfId="0" applyNumberFormat="1" applyFont="1" applyFill="1" applyBorder="1" applyAlignment="1">
      <alignment horizontal="right"/>
    </xf>
    <xf numFmtId="3" fontId="23" fillId="13" borderId="0" xfId="0" applyNumberFormat="1" applyFont="1" applyFill="1" applyBorder="1" applyAlignment="1">
      <alignment horizontal="right"/>
    </xf>
    <xf numFmtId="3" fontId="23" fillId="13" borderId="0" xfId="0" applyNumberFormat="1" applyFont="1" applyFill="1" applyBorder="1"/>
    <xf numFmtId="3" fontId="23" fillId="13" borderId="0" xfId="0" applyNumberFormat="1" applyFont="1" applyFill="1" applyBorder="1" applyAlignment="1">
      <alignment horizontal="right" vertical="center"/>
    </xf>
    <xf numFmtId="49" fontId="71" fillId="0" borderId="0" xfId="0" applyNumberFormat="1" applyFont="1" applyBorder="1" applyAlignment="1">
      <alignment horizontal="center" vertical="center"/>
    </xf>
    <xf numFmtId="3" fontId="57" fillId="6" borderId="60" xfId="0" applyNumberFormat="1" applyFont="1" applyFill="1" applyBorder="1" applyAlignment="1">
      <alignment horizontal="center"/>
    </xf>
    <xf numFmtId="3" fontId="35" fillId="7" borderId="60" xfId="0" applyNumberFormat="1" applyFont="1" applyFill="1" applyBorder="1" applyAlignment="1">
      <alignment horizontal="center"/>
    </xf>
    <xf numFmtId="0" fontId="57" fillId="6" borderId="65" xfId="0" applyFont="1" applyFill="1" applyBorder="1" applyAlignment="1">
      <alignment horizontal="center"/>
    </xf>
    <xf numFmtId="0" fontId="35" fillId="7" borderId="65" xfId="0" applyFont="1" applyFill="1" applyBorder="1" applyAlignment="1">
      <alignment horizontal="center"/>
    </xf>
    <xf numFmtId="0" fontId="23" fillId="6" borderId="0" xfId="0" applyFont="1" applyFill="1" applyBorder="1"/>
    <xf numFmtId="0" fontId="23" fillId="6" borderId="1" xfId="0" applyFont="1" applyFill="1" applyBorder="1"/>
    <xf numFmtId="49" fontId="57" fillId="6" borderId="65" xfId="0" applyNumberFormat="1" applyFont="1" applyFill="1" applyBorder="1" applyAlignment="1">
      <alignment horizontal="center"/>
    </xf>
    <xf numFmtId="49" fontId="35" fillId="7" borderId="65" xfId="0" applyNumberFormat="1" applyFont="1" applyFill="1" applyBorder="1" applyAlignment="1">
      <alignment horizontal="center"/>
    </xf>
    <xf numFmtId="0" fontId="23" fillId="2" borderId="2" xfId="0" applyFont="1" applyFill="1" applyBorder="1" applyAlignment="1"/>
    <xf numFmtId="49" fontId="49" fillId="2" borderId="8" xfId="0" applyNumberFormat="1" applyFont="1" applyFill="1" applyBorder="1" applyAlignment="1">
      <alignment horizontal="center"/>
    </xf>
    <xf numFmtId="49" fontId="49" fillId="2" borderId="5" xfId="0" applyNumberFormat="1" applyFont="1" applyFill="1" applyBorder="1" applyAlignment="1">
      <alignment horizontal="center"/>
    </xf>
    <xf numFmtId="0" fontId="23" fillId="2" borderId="9" xfId="0" applyFont="1" applyFill="1" applyBorder="1"/>
    <xf numFmtId="0" fontId="23" fillId="2" borderId="8" xfId="0" applyFont="1" applyFill="1" applyBorder="1"/>
    <xf numFmtId="3" fontId="23" fillId="2" borderId="61" xfId="0" applyNumberFormat="1" applyFont="1" applyFill="1" applyBorder="1" applyAlignment="1">
      <alignment horizontal="right"/>
    </xf>
    <xf numFmtId="0" fontId="23" fillId="0" borderId="3" xfId="0" applyFont="1" applyFill="1" applyBorder="1" applyAlignment="1"/>
    <xf numFmtId="49" fontId="33" fillId="2" borderId="5" xfId="0" applyNumberFormat="1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center"/>
    </xf>
    <xf numFmtId="49" fontId="33" fillId="2" borderId="8" xfId="0" applyNumberFormat="1" applyFont="1" applyFill="1" applyBorder="1" applyAlignment="1">
      <alignment horizontal="center"/>
    </xf>
    <xf numFmtId="0" fontId="23" fillId="0" borderId="9" xfId="0" applyFont="1" applyFill="1" applyBorder="1"/>
    <xf numFmtId="0" fontId="23" fillId="0" borderId="8" xfId="0" applyFont="1" applyBorder="1"/>
    <xf numFmtId="3" fontId="23" fillId="2" borderId="58" xfId="0" applyNumberFormat="1" applyFont="1" applyFill="1" applyBorder="1" applyAlignment="1"/>
    <xf numFmtId="0" fontId="3" fillId="0" borderId="39" xfId="0" applyFont="1" applyBorder="1" applyAlignment="1"/>
    <xf numFmtId="0" fontId="3" fillId="0" borderId="3" xfId="0" applyFont="1" applyFill="1" applyBorder="1" applyAlignment="1"/>
    <xf numFmtId="0" fontId="35" fillId="4" borderId="13" xfId="0" applyFont="1" applyFill="1" applyBorder="1"/>
    <xf numFmtId="0" fontId="49" fillId="2" borderId="75" xfId="0" applyFont="1" applyFill="1" applyBorder="1" applyAlignment="1">
      <alignment vertical="center"/>
    </xf>
    <xf numFmtId="0" fontId="49" fillId="7" borderId="51" xfId="0" applyFont="1" applyFill="1" applyBorder="1"/>
    <xf numFmtId="0" fontId="49" fillId="11" borderId="77" xfId="0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22" fillId="0" borderId="0" xfId="0" applyFont="1"/>
    <xf numFmtId="0" fontId="50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3" fontId="57" fillId="7" borderId="56" xfId="0" applyNumberFormat="1" applyFont="1" applyFill="1" applyBorder="1" applyAlignment="1">
      <alignment horizontal="center"/>
    </xf>
    <xf numFmtId="0" fontId="57" fillId="7" borderId="25" xfId="0" applyFont="1" applyFill="1" applyBorder="1" applyAlignment="1">
      <alignment horizontal="center"/>
    </xf>
    <xf numFmtId="49" fontId="8" fillId="7" borderId="50" xfId="0" applyNumberFormat="1" applyFont="1" applyFill="1" applyBorder="1" applyAlignment="1">
      <alignment horizontal="center"/>
    </xf>
    <xf numFmtId="49" fontId="8" fillId="7" borderId="25" xfId="0" applyNumberFormat="1" applyFont="1" applyFill="1" applyBorder="1" applyAlignment="1">
      <alignment horizontal="center"/>
    </xf>
    <xf numFmtId="0" fontId="23" fillId="0" borderId="73" xfId="0" applyFont="1" applyBorder="1"/>
    <xf numFmtId="0" fontId="35" fillId="8" borderId="5" xfId="0" applyFont="1" applyFill="1" applyBorder="1"/>
    <xf numFmtId="0" fontId="35" fillId="8" borderId="4" xfId="0" applyFont="1" applyFill="1" applyBorder="1"/>
    <xf numFmtId="0" fontId="33" fillId="0" borderId="4" xfId="0" applyFont="1" applyFill="1" applyBorder="1" applyAlignment="1"/>
    <xf numFmtId="0" fontId="49" fillId="2" borderId="5" xfId="0" applyFont="1" applyFill="1" applyBorder="1" applyAlignment="1">
      <alignment vertical="center"/>
    </xf>
    <xf numFmtId="0" fontId="33" fillId="0" borderId="4" xfId="0" applyFont="1" applyFill="1" applyBorder="1"/>
    <xf numFmtId="0" fontId="35" fillId="10" borderId="4" xfId="0" applyFont="1" applyFill="1" applyBorder="1"/>
    <xf numFmtId="0" fontId="35" fillId="10" borderId="17" xfId="0" applyFont="1" applyFill="1" applyBorder="1"/>
    <xf numFmtId="0" fontId="23" fillId="0" borderId="5" xfId="0" applyFont="1" applyFill="1" applyBorder="1"/>
    <xf numFmtId="49" fontId="16" fillId="19" borderId="5" xfId="0" applyNumberFormat="1" applyFont="1" applyFill="1" applyBorder="1" applyAlignment="1">
      <alignment horizontal="center"/>
    </xf>
    <xf numFmtId="49" fontId="18" fillId="19" borderId="4" xfId="0" applyNumberFormat="1" applyFont="1" applyFill="1" applyBorder="1" applyAlignment="1">
      <alignment horizontal="center"/>
    </xf>
    <xf numFmtId="49" fontId="18" fillId="19" borderId="8" xfId="0" applyNumberFormat="1" applyFont="1" applyFill="1" applyBorder="1" applyAlignment="1">
      <alignment horizontal="center"/>
    </xf>
    <xf numFmtId="49" fontId="18" fillId="19" borderId="9" xfId="0" applyNumberFormat="1" applyFont="1" applyFill="1" applyBorder="1" applyAlignment="1">
      <alignment horizontal="center"/>
    </xf>
    <xf numFmtId="49" fontId="17" fillId="19" borderId="8" xfId="0" applyNumberFormat="1" applyFont="1" applyFill="1" applyBorder="1" applyAlignment="1">
      <alignment horizontal="center"/>
    </xf>
    <xf numFmtId="49" fontId="19" fillId="19" borderId="5" xfId="0" applyNumberFormat="1" applyFont="1" applyFill="1" applyBorder="1" applyAlignment="1">
      <alignment horizontal="center"/>
    </xf>
    <xf numFmtId="49" fontId="7" fillId="19" borderId="8" xfId="0" applyNumberFormat="1" applyFont="1" applyFill="1" applyBorder="1" applyAlignment="1">
      <alignment horizontal="center"/>
    </xf>
    <xf numFmtId="49" fontId="7" fillId="19" borderId="9" xfId="0" applyNumberFormat="1" applyFont="1" applyFill="1" applyBorder="1" applyAlignment="1">
      <alignment horizontal="center"/>
    </xf>
    <xf numFmtId="49" fontId="19" fillId="19" borderId="10" xfId="0" applyNumberFormat="1" applyFont="1" applyFill="1" applyBorder="1" applyAlignment="1">
      <alignment horizontal="center"/>
    </xf>
    <xf numFmtId="49" fontId="7" fillId="19" borderId="4" xfId="0" applyNumberFormat="1" applyFont="1" applyFill="1" applyBorder="1" applyAlignment="1">
      <alignment horizontal="center"/>
    </xf>
    <xf numFmtId="49" fontId="7" fillId="19" borderId="16" xfId="0" applyNumberFormat="1" applyFont="1" applyFill="1" applyBorder="1" applyAlignment="1">
      <alignment horizontal="center"/>
    </xf>
    <xf numFmtId="49" fontId="17" fillId="19" borderId="4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0" fontId="17" fillId="6" borderId="2" xfId="0" applyFont="1" applyFill="1" applyBorder="1"/>
    <xf numFmtId="49" fontId="16" fillId="16" borderId="8" xfId="0" applyNumberFormat="1" applyFont="1" applyFill="1" applyBorder="1" applyAlignment="1">
      <alignment horizontal="center"/>
    </xf>
    <xf numFmtId="49" fontId="16" fillId="19" borderId="8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29" fillId="12" borderId="8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16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5" fillId="2" borderId="4" xfId="0" applyNumberFormat="1" applyFont="1" applyFill="1" applyBorder="1" applyAlignment="1">
      <alignment horizontal="center"/>
    </xf>
    <xf numFmtId="49" fontId="25" fillId="4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2" xfId="0" applyFont="1" applyBorder="1" applyAlignment="1">
      <alignment horizontal="center"/>
    </xf>
    <xf numFmtId="0" fontId="23" fillId="19" borderId="4" xfId="0" applyFont="1" applyFill="1" applyBorder="1" applyAlignment="1">
      <alignment horizontal="center"/>
    </xf>
    <xf numFmtId="0" fontId="23" fillId="19" borderId="55" xfId="0" applyFont="1" applyFill="1" applyBorder="1" applyAlignment="1">
      <alignment horizontal="center"/>
    </xf>
    <xf numFmtId="0" fontId="23" fillId="19" borderId="3" xfId="0" applyFont="1" applyFill="1" applyBorder="1" applyAlignment="1">
      <alignment horizontal="center"/>
    </xf>
    <xf numFmtId="0" fontId="23" fillId="19" borderId="9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3" fontId="35" fillId="5" borderId="109" xfId="0" applyNumberFormat="1" applyFont="1" applyFill="1" applyBorder="1" applyAlignment="1">
      <alignment horizontal="right"/>
    </xf>
    <xf numFmtId="3" fontId="23" fillId="2" borderId="72" xfId="0" applyNumberFormat="1" applyFont="1" applyFill="1" applyBorder="1" applyAlignment="1">
      <alignment horizontal="right"/>
    </xf>
    <xf numFmtId="3" fontId="35" fillId="4" borderId="63" xfId="0" applyNumberFormat="1" applyFont="1" applyFill="1" applyBorder="1" applyAlignment="1"/>
    <xf numFmtId="49" fontId="49" fillId="5" borderId="20" xfId="0" applyNumberFormat="1" applyFont="1" applyFill="1" applyBorder="1" applyAlignment="1">
      <alignment horizontal="center"/>
    </xf>
    <xf numFmtId="49" fontId="49" fillId="5" borderId="110" xfId="0" applyNumberFormat="1" applyFont="1" applyFill="1" applyBorder="1" applyAlignment="1">
      <alignment horizontal="center"/>
    </xf>
    <xf numFmtId="49" fontId="49" fillId="5" borderId="106" xfId="0" applyNumberFormat="1" applyFont="1" applyFill="1" applyBorder="1" applyAlignment="1">
      <alignment horizontal="center"/>
    </xf>
    <xf numFmtId="49" fontId="23" fillId="5" borderId="110" xfId="0" applyNumberFormat="1" applyFont="1" applyFill="1" applyBorder="1" applyAlignment="1">
      <alignment horizontal="center"/>
    </xf>
    <xf numFmtId="0" fontId="35" fillId="5" borderId="21" xfId="0" applyFont="1" applyFill="1" applyBorder="1"/>
    <xf numFmtId="0" fontId="23" fillId="5" borderId="110" xfId="0" applyFont="1" applyFill="1" applyBorder="1"/>
    <xf numFmtId="3" fontId="35" fillId="5" borderId="92" xfId="0" applyNumberFormat="1" applyFont="1" applyFill="1" applyBorder="1" applyAlignment="1"/>
    <xf numFmtId="3" fontId="35" fillId="5" borderId="107" xfId="0" applyNumberFormat="1" applyFont="1" applyFill="1" applyBorder="1" applyAlignment="1">
      <alignment horizontal="right"/>
    </xf>
    <xf numFmtId="0" fontId="23" fillId="4" borderId="22" xfId="0" applyFont="1" applyFill="1" applyBorder="1" applyAlignment="1"/>
    <xf numFmtId="49" fontId="23" fillId="4" borderId="13" xfId="0" applyNumberFormat="1" applyFont="1" applyFill="1" applyBorder="1" applyAlignment="1">
      <alignment horizontal="center"/>
    </xf>
    <xf numFmtId="49" fontId="23" fillId="4" borderId="31" xfId="0" applyNumberFormat="1" applyFont="1" applyFill="1" applyBorder="1" applyAlignment="1">
      <alignment horizontal="center"/>
    </xf>
    <xf numFmtId="0" fontId="8" fillId="4" borderId="31" xfId="0" applyFont="1" applyFill="1" applyBorder="1"/>
    <xf numFmtId="3" fontId="35" fillId="4" borderId="111" xfId="0" applyNumberFormat="1" applyFont="1" applyFill="1" applyBorder="1" applyAlignment="1"/>
    <xf numFmtId="3" fontId="35" fillId="4" borderId="70" xfId="0" applyNumberFormat="1" applyFont="1" applyFill="1" applyBorder="1" applyAlignment="1"/>
    <xf numFmtId="0" fontId="23" fillId="13" borderId="73" xfId="0" applyFont="1" applyFill="1" applyBorder="1"/>
    <xf numFmtId="0" fontId="35" fillId="8" borderId="14" xfId="0" applyFont="1" applyFill="1" applyBorder="1"/>
    <xf numFmtId="0" fontId="35" fillId="10" borderId="14" xfId="0" applyFont="1" applyFill="1" applyBorder="1"/>
    <xf numFmtId="0" fontId="23" fillId="13" borderId="14" xfId="0" applyFont="1" applyFill="1" applyBorder="1"/>
    <xf numFmtId="0" fontId="49" fillId="7" borderId="14" xfId="0" applyFont="1" applyFill="1" applyBorder="1"/>
    <xf numFmtId="0" fontId="49" fillId="11" borderId="24" xfId="0" applyFont="1" applyFill="1" applyBorder="1" applyAlignment="1">
      <alignment vertical="center"/>
    </xf>
    <xf numFmtId="49" fontId="2" fillId="6" borderId="5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horizontal="center"/>
    </xf>
    <xf numFmtId="164" fontId="8" fillId="5" borderId="72" xfId="1" applyNumberFormat="1" applyFont="1" applyFill="1" applyBorder="1" applyAlignment="1"/>
    <xf numFmtId="164" fontId="8" fillId="5" borderId="61" xfId="1" applyNumberFormat="1" applyFont="1" applyFill="1" applyBorder="1" applyAlignment="1"/>
    <xf numFmtId="164" fontId="8" fillId="3" borderId="72" xfId="1" applyNumberFormat="1" applyFont="1" applyFill="1" applyBorder="1" applyAlignment="1"/>
    <xf numFmtId="164" fontId="8" fillId="3" borderId="61" xfId="1" applyNumberFormat="1" applyFont="1" applyFill="1" applyBorder="1" applyAlignment="1">
      <alignment horizontal="right"/>
    </xf>
    <xf numFmtId="164" fontId="2" fillId="2" borderId="72" xfId="1" applyNumberFormat="1" applyFont="1" applyFill="1" applyBorder="1" applyAlignment="1"/>
    <xf numFmtId="164" fontId="8" fillId="2" borderId="61" xfId="1" applyNumberFormat="1" applyFont="1" applyFill="1" applyBorder="1" applyAlignment="1">
      <alignment horizontal="right"/>
    </xf>
    <xf numFmtId="164" fontId="8" fillId="4" borderId="63" xfId="1" applyNumberFormat="1" applyFont="1" applyFill="1" applyBorder="1" applyAlignment="1"/>
    <xf numFmtId="164" fontId="8" fillId="4" borderId="70" xfId="1" applyNumberFormat="1" applyFont="1" applyFill="1" applyBorder="1" applyAlignment="1">
      <alignment horizontal="right"/>
    </xf>
    <xf numFmtId="3" fontId="57" fillId="6" borderId="54" xfId="0" applyNumberFormat="1" applyFont="1" applyFill="1" applyBorder="1" applyAlignment="1">
      <alignment horizontal="center"/>
    </xf>
    <xf numFmtId="0" fontId="57" fillId="6" borderId="73" xfId="0" applyFont="1" applyFill="1" applyBorder="1" applyAlignment="1">
      <alignment horizontal="center"/>
    </xf>
    <xf numFmtId="49" fontId="8" fillId="6" borderId="73" xfId="0" applyNumberFormat="1" applyFont="1" applyFill="1" applyBorder="1" applyAlignment="1">
      <alignment horizontal="center"/>
    </xf>
    <xf numFmtId="3" fontId="57" fillId="7" borderId="62" xfId="0" applyNumberFormat="1" applyFont="1" applyFill="1" applyBorder="1" applyAlignment="1">
      <alignment horizontal="center"/>
    </xf>
    <xf numFmtId="0" fontId="57" fillId="7" borderId="50" xfId="0" applyFont="1" applyFill="1" applyBorder="1" applyAlignment="1">
      <alignment horizontal="center"/>
    </xf>
    <xf numFmtId="49" fontId="8" fillId="7" borderId="63" xfId="0" applyNumberFormat="1" applyFont="1" applyFill="1" applyBorder="1" applyAlignment="1">
      <alignment horizontal="center"/>
    </xf>
    <xf numFmtId="49" fontId="8" fillId="6" borderId="74" xfId="0" applyNumberFormat="1" applyFont="1" applyFill="1" applyBorder="1" applyAlignment="1">
      <alignment horizontal="center"/>
    </xf>
    <xf numFmtId="49" fontId="8" fillId="7" borderId="108" xfId="0" applyNumberFormat="1" applyFont="1" applyFill="1" applyBorder="1" applyAlignment="1">
      <alignment horizontal="center"/>
    </xf>
    <xf numFmtId="6" fontId="35" fillId="8" borderId="61" xfId="1" applyNumberFormat="1" applyFont="1" applyFill="1" applyBorder="1" applyAlignment="1">
      <alignment horizontal="right"/>
    </xf>
    <xf numFmtId="6" fontId="23" fillId="0" borderId="26" xfId="1" applyNumberFormat="1" applyFont="1" applyFill="1" applyBorder="1" applyAlignment="1">
      <alignment horizontal="right"/>
    </xf>
    <xf numFmtId="6" fontId="49" fillId="2" borderId="61" xfId="1" applyNumberFormat="1" applyFont="1" applyFill="1" applyBorder="1" applyAlignment="1">
      <alignment horizontal="right" vertical="center"/>
    </xf>
    <xf numFmtId="6" fontId="35" fillId="0" borderId="66" xfId="1" applyNumberFormat="1" applyFont="1" applyFill="1" applyBorder="1" applyAlignment="1">
      <alignment horizontal="right"/>
    </xf>
    <xf numFmtId="6" fontId="23" fillId="0" borderId="66" xfId="1" applyNumberFormat="1" applyFont="1" applyFill="1" applyBorder="1" applyAlignment="1">
      <alignment horizontal="right"/>
    </xf>
    <xf numFmtId="6" fontId="35" fillId="10" borderId="26" xfId="1" applyNumberFormat="1" applyFont="1" applyFill="1" applyBorder="1" applyAlignment="1">
      <alignment horizontal="right"/>
    </xf>
    <xf numFmtId="6" fontId="49" fillId="2" borderId="76" xfId="1" applyNumberFormat="1" applyFont="1" applyFill="1" applyBorder="1" applyAlignment="1">
      <alignment horizontal="right" vertical="center"/>
    </xf>
    <xf numFmtId="6" fontId="35" fillId="7" borderId="69" xfId="1" applyNumberFormat="1" applyFont="1" applyFill="1" applyBorder="1" applyAlignment="1">
      <alignment horizontal="right"/>
    </xf>
    <xf numFmtId="6" fontId="23" fillId="0" borderId="61" xfId="1" applyNumberFormat="1" applyFont="1" applyFill="1" applyBorder="1" applyAlignment="1">
      <alignment horizontal="right"/>
    </xf>
    <xf numFmtId="6" fontId="35" fillId="0" borderId="61" xfId="1" applyNumberFormat="1" applyFont="1" applyFill="1" applyBorder="1" applyAlignment="1">
      <alignment horizontal="right"/>
    </xf>
    <xf numFmtId="6" fontId="49" fillId="11" borderId="78" xfId="1" applyNumberFormat="1" applyFont="1" applyFill="1" applyBorder="1" applyAlignment="1">
      <alignment horizontal="right" vertical="center"/>
    </xf>
    <xf numFmtId="0" fontId="35" fillId="2" borderId="5" xfId="0" applyFont="1" applyFill="1" applyBorder="1"/>
    <xf numFmtId="0" fontId="23" fillId="2" borderId="58" xfId="0" applyFont="1" applyFill="1" applyBorder="1"/>
    <xf numFmtId="164" fontId="35" fillId="13" borderId="72" xfId="1" applyNumberFormat="1" applyFont="1" applyFill="1" applyBorder="1" applyAlignment="1"/>
    <xf numFmtId="164" fontId="35" fillId="13" borderId="27" xfId="1" applyNumberFormat="1" applyFont="1" applyFill="1" applyBorder="1" applyAlignment="1"/>
    <xf numFmtId="0" fontId="35" fillId="2" borderId="4" xfId="0" applyFont="1" applyFill="1" applyBorder="1"/>
    <xf numFmtId="164" fontId="35" fillId="2" borderId="30" xfId="1" applyNumberFormat="1" applyFont="1" applyFill="1" applyBorder="1" applyAlignment="1"/>
    <xf numFmtId="164" fontId="35" fillId="2" borderId="28" xfId="1" applyNumberFormat="1" applyFont="1" applyFill="1" applyBorder="1" applyAlignment="1"/>
    <xf numFmtId="0" fontId="23" fillId="4" borderId="67" xfId="0" applyFont="1" applyFill="1" applyBorder="1"/>
    <xf numFmtId="164" fontId="35" fillId="4" borderId="33" xfId="1" applyNumberFormat="1" applyFont="1" applyFill="1" applyBorder="1" applyAlignment="1"/>
    <xf numFmtId="164" fontId="35" fillId="4" borderId="32" xfId="1" applyNumberFormat="1" applyFont="1" applyFill="1" applyBorder="1" applyAlignment="1"/>
    <xf numFmtId="164" fontId="35" fillId="2" borderId="72" xfId="1" applyNumberFormat="1" applyFont="1" applyFill="1" applyBorder="1" applyAlignment="1"/>
    <xf numFmtId="164" fontId="35" fillId="2" borderId="61" xfId="1" applyNumberFormat="1" applyFont="1" applyFill="1" applyBorder="1" applyAlignment="1"/>
    <xf numFmtId="0" fontId="23" fillId="0" borderId="3" xfId="0" applyFont="1" applyBorder="1" applyAlignment="1"/>
    <xf numFmtId="0" fontId="35" fillId="2" borderId="9" xfId="0" applyFont="1" applyFill="1" applyBorder="1"/>
    <xf numFmtId="0" fontId="23" fillId="0" borderId="14" xfId="0" applyFont="1" applyBorder="1" applyAlignment="1"/>
    <xf numFmtId="49" fontId="35" fillId="2" borderId="5" xfId="0" applyNumberFormat="1" applyFont="1" applyFill="1" applyBorder="1" applyAlignment="1">
      <alignment horizontal="center"/>
    </xf>
    <xf numFmtId="0" fontId="23" fillId="0" borderId="14" xfId="0" applyFont="1" applyFill="1" applyBorder="1" applyAlignment="1"/>
    <xf numFmtId="0" fontId="2" fillId="20" borderId="0" xfId="0" applyFont="1" applyFill="1"/>
    <xf numFmtId="44" fontId="35" fillId="10" borderId="5" xfId="1" applyNumberFormat="1" applyFont="1" applyFill="1" applyBorder="1" applyAlignment="1">
      <alignment horizontal="right" vertical="center"/>
    </xf>
    <xf numFmtId="44" fontId="35" fillId="4" borderId="4" xfId="1" applyNumberFormat="1" applyFont="1" applyFill="1" applyBorder="1" applyAlignment="1"/>
    <xf numFmtId="44" fontId="35" fillId="8" borderId="4" xfId="1" applyNumberFormat="1" applyFont="1" applyFill="1" applyBorder="1" applyAlignment="1"/>
    <xf numFmtId="44" fontId="23" fillId="3" borderId="4" xfId="1" applyNumberFormat="1" applyFont="1" applyFill="1" applyBorder="1" applyAlignment="1">
      <alignment horizontal="right"/>
    </xf>
    <xf numFmtId="44" fontId="23" fillId="16" borderId="4" xfId="1" applyNumberFormat="1" applyFont="1" applyFill="1" applyBorder="1" applyAlignment="1">
      <alignment horizontal="right"/>
    </xf>
    <xf numFmtId="44" fontId="23" fillId="0" borderId="4" xfId="1" applyNumberFormat="1" applyFont="1" applyFill="1" applyBorder="1" applyAlignment="1">
      <alignment horizontal="right"/>
    </xf>
    <xf numFmtId="44" fontId="23" fillId="16" borderId="4" xfId="1" applyNumberFormat="1" applyFont="1" applyFill="1" applyBorder="1"/>
    <xf numFmtId="44" fontId="35" fillId="13" borderId="13" xfId="1" applyNumberFormat="1" applyFont="1" applyFill="1" applyBorder="1" applyAlignment="1">
      <alignment horizontal="right"/>
    </xf>
    <xf numFmtId="44" fontId="35" fillId="10" borderId="61" xfId="1" applyNumberFormat="1" applyFont="1" applyFill="1" applyBorder="1" applyAlignment="1">
      <alignment horizontal="right" vertical="center"/>
    </xf>
    <xf numFmtId="44" fontId="35" fillId="4" borderId="26" xfId="1" applyNumberFormat="1" applyFont="1" applyFill="1" applyBorder="1" applyAlignment="1"/>
    <xf numFmtId="44" fontId="35" fillId="8" borderId="26" xfId="1" applyNumberFormat="1" applyFont="1" applyFill="1" applyBorder="1" applyAlignment="1"/>
    <xf numFmtId="44" fontId="35" fillId="3" borderId="26" xfId="1" applyNumberFormat="1" applyFont="1" applyFill="1" applyBorder="1" applyAlignment="1">
      <alignment horizontal="right"/>
    </xf>
    <xf numFmtId="44" fontId="23" fillId="16" borderId="26" xfId="1" applyNumberFormat="1" applyFont="1" applyFill="1" applyBorder="1"/>
    <xf numFmtId="44" fontId="23" fillId="0" borderId="26" xfId="1" applyNumberFormat="1" applyFont="1" applyFill="1" applyBorder="1" applyAlignment="1">
      <alignment horizontal="right"/>
    </xf>
    <xf numFmtId="44" fontId="23" fillId="13" borderId="68" xfId="1" applyNumberFormat="1" applyFont="1" applyFill="1" applyBorder="1" applyAlignment="1">
      <alignment horizontal="right"/>
    </xf>
    <xf numFmtId="44" fontId="23" fillId="13" borderId="0" xfId="0" applyNumberFormat="1" applyFont="1" applyFill="1" applyBorder="1" applyAlignment="1">
      <alignment horizontal="right"/>
    </xf>
    <xf numFmtId="44" fontId="2" fillId="0" borderId="0" xfId="0" applyNumberFormat="1" applyFont="1"/>
    <xf numFmtId="0" fontId="35" fillId="13" borderId="14" xfId="0" applyFont="1" applyFill="1" applyBorder="1"/>
    <xf numFmtId="0" fontId="35" fillId="13" borderId="5" xfId="0" applyFont="1" applyFill="1" applyBorder="1"/>
    <xf numFmtId="6" fontId="35" fillId="13" borderId="61" xfId="1" applyNumberFormat="1" applyFont="1" applyFill="1" applyBorder="1" applyAlignment="1">
      <alignment horizontal="right"/>
    </xf>
    <xf numFmtId="0" fontId="49" fillId="13" borderId="39" xfId="0" applyFont="1" applyFill="1" applyBorder="1"/>
    <xf numFmtId="0" fontId="35" fillId="13" borderId="73" xfId="0" applyFont="1" applyFill="1" applyBorder="1"/>
    <xf numFmtId="0" fontId="35" fillId="13" borderId="20" xfId="0" applyFont="1" applyFill="1" applyBorder="1"/>
    <xf numFmtId="0" fontId="49" fillId="13" borderId="24" xfId="0" applyFont="1" applyFill="1" applyBorder="1"/>
    <xf numFmtId="0" fontId="35" fillId="13" borderId="74" xfId="0" applyFont="1" applyFill="1" applyBorder="1"/>
    <xf numFmtId="0" fontId="35" fillId="13" borderId="92" xfId="0" applyFont="1" applyFill="1" applyBorder="1"/>
    <xf numFmtId="0" fontId="35" fillId="13" borderId="7" xfId="0" applyFont="1" applyFill="1" applyBorder="1"/>
    <xf numFmtId="0" fontId="35" fillId="13" borderId="58" xfId="0" applyFont="1" applyFill="1" applyBorder="1"/>
    <xf numFmtId="0" fontId="49" fillId="13" borderId="67" xfId="0" applyFont="1" applyFill="1" applyBorder="1" applyAlignment="1">
      <alignment horizontal="right"/>
    </xf>
    <xf numFmtId="0" fontId="49" fillId="13" borderId="79" xfId="0" applyFont="1" applyFill="1" applyBorder="1"/>
    <xf numFmtId="0" fontId="35" fillId="13" borderId="67" xfId="0" applyFont="1" applyFill="1" applyBorder="1" applyAlignment="1">
      <alignment horizontal="right"/>
    </xf>
    <xf numFmtId="0" fontId="35" fillId="13" borderId="58" xfId="0" applyFont="1" applyFill="1" applyBorder="1" applyAlignment="1">
      <alignment horizontal="right"/>
    </xf>
    <xf numFmtId="6" fontId="35" fillId="13" borderId="109" xfId="1" applyNumberFormat="1" applyFont="1" applyFill="1" applyBorder="1" applyAlignment="1">
      <alignment horizontal="right"/>
    </xf>
    <xf numFmtId="6" fontId="35" fillId="13" borderId="33" xfId="1" applyNumberFormat="1" applyFont="1" applyFill="1" applyBorder="1" applyAlignment="1">
      <alignment horizontal="right"/>
    </xf>
    <xf numFmtId="6" fontId="35" fillId="13" borderId="50" xfId="1" applyNumberFormat="1" applyFont="1" applyFill="1" applyBorder="1" applyAlignment="1">
      <alignment horizontal="right"/>
    </xf>
    <xf numFmtId="6" fontId="35" fillId="21" borderId="33" xfId="1" applyNumberFormat="1" applyFont="1" applyFill="1" applyBorder="1" applyAlignment="1">
      <alignment horizontal="right"/>
    </xf>
    <xf numFmtId="0" fontId="2" fillId="0" borderId="50" xfId="0" applyFont="1" applyBorder="1"/>
    <xf numFmtId="6" fontId="35" fillId="13" borderId="88" xfId="1" applyNumberFormat="1" applyFont="1" applyFill="1" applyBorder="1" applyAlignment="1">
      <alignment horizontal="right"/>
    </xf>
    <xf numFmtId="6" fontId="35" fillId="13" borderId="87" xfId="1" applyNumberFormat="1" applyFont="1" applyFill="1" applyBorder="1" applyAlignment="1">
      <alignment horizontal="right"/>
    </xf>
    <xf numFmtId="6" fontId="35" fillId="13" borderId="105" xfId="1" applyNumberFormat="1" applyFont="1" applyFill="1" applyBorder="1" applyAlignment="1">
      <alignment horizontal="right"/>
    </xf>
    <xf numFmtId="164" fontId="35" fillId="13" borderId="87" xfId="1" applyNumberFormat="1" applyFont="1" applyFill="1" applyBorder="1" applyAlignment="1">
      <alignment horizontal="right"/>
    </xf>
    <xf numFmtId="0" fontId="2" fillId="0" borderId="73" xfId="0" applyFont="1" applyBorder="1"/>
    <xf numFmtId="0" fontId="2" fillId="0" borderId="25" xfId="0" applyFont="1" applyBorder="1"/>
    <xf numFmtId="0" fontId="49" fillId="13" borderId="2" xfId="0" applyFont="1" applyFill="1" applyBorder="1"/>
    <xf numFmtId="0" fontId="35" fillId="21" borderId="67" xfId="0" applyFont="1" applyFill="1" applyBorder="1" applyAlignment="1">
      <alignment horizontal="right"/>
    </xf>
    <xf numFmtId="6" fontId="35" fillId="13" borderId="73" xfId="1" applyNumberFormat="1" applyFont="1" applyFill="1" applyBorder="1" applyAlignment="1">
      <alignment horizontal="right"/>
    </xf>
    <xf numFmtId="6" fontId="35" fillId="21" borderId="105" xfId="1" applyNumberFormat="1" applyFont="1" applyFill="1" applyBorder="1" applyAlignment="1">
      <alignment horizontal="right"/>
    </xf>
    <xf numFmtId="6" fontId="35" fillId="13" borderId="45" xfId="1" applyNumberFormat="1" applyFont="1" applyFill="1" applyBorder="1" applyAlignment="1">
      <alignment horizontal="right"/>
    </xf>
    <xf numFmtId="6" fontId="35" fillId="13" borderId="28" xfId="1" applyNumberFormat="1" applyFont="1" applyFill="1" applyBorder="1" applyAlignment="1">
      <alignment horizontal="right"/>
    </xf>
    <xf numFmtId="6" fontId="35" fillId="13" borderId="32" xfId="1" applyNumberFormat="1" applyFont="1" applyFill="1" applyBorder="1" applyAlignment="1">
      <alignment horizontal="right"/>
    </xf>
    <xf numFmtId="6" fontId="35" fillId="13" borderId="25" xfId="1" applyNumberFormat="1" applyFont="1" applyFill="1" applyBorder="1" applyAlignment="1">
      <alignment horizontal="right"/>
    </xf>
    <xf numFmtId="6" fontId="35" fillId="21" borderId="32" xfId="1" applyNumberFormat="1" applyFont="1" applyFill="1" applyBorder="1" applyAlignment="1">
      <alignment horizontal="right"/>
    </xf>
    <xf numFmtId="6" fontId="35" fillId="13" borderId="30" xfId="1" applyNumberFormat="1" applyFont="1" applyFill="1" applyBorder="1" applyAlignment="1">
      <alignment horizontal="right"/>
    </xf>
    <xf numFmtId="0" fontId="0" fillId="0" borderId="0" xfId="0" applyBorder="1"/>
    <xf numFmtId="0" fontId="8" fillId="0" borderId="0" xfId="0" applyFont="1" applyBorder="1"/>
    <xf numFmtId="164" fontId="0" fillId="0" borderId="0" xfId="1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/>
    <xf numFmtId="164" fontId="0" fillId="0" borderId="0" xfId="1" applyNumberFormat="1" applyFont="1" applyBorder="1" applyAlignment="1">
      <alignment horizontal="center"/>
    </xf>
    <xf numFmtId="4" fontId="8" fillId="0" borderId="41" xfId="0" applyNumberFormat="1" applyFont="1" applyBorder="1"/>
    <xf numFmtId="164" fontId="8" fillId="0" borderId="4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41" xfId="0" applyFont="1" applyBorder="1"/>
    <xf numFmtId="164" fontId="8" fillId="0" borderId="41" xfId="1" applyNumberFormat="1" applyFont="1" applyBorder="1"/>
    <xf numFmtId="4" fontId="2" fillId="0" borderId="0" xfId="0" applyNumberFormat="1" applyFont="1" applyBorder="1"/>
    <xf numFmtId="164" fontId="2" fillId="0" borderId="0" xfId="1" applyNumberFormat="1" applyFont="1" applyBorder="1" applyAlignment="1">
      <alignment horizontal="center"/>
    </xf>
    <xf numFmtId="49" fontId="2" fillId="0" borderId="0" xfId="0" applyNumberFormat="1" applyFont="1" applyBorder="1"/>
    <xf numFmtId="164" fontId="8" fillId="0" borderId="0" xfId="1" applyNumberFormat="1" applyFont="1" applyBorder="1"/>
    <xf numFmtId="6" fontId="23" fillId="21" borderId="26" xfId="1" applyNumberFormat="1" applyFont="1" applyFill="1" applyBorder="1" applyAlignment="1">
      <alignment horizontal="right"/>
    </xf>
    <xf numFmtId="164" fontId="2" fillId="0" borderId="0" xfId="0" applyNumberFormat="1" applyFont="1"/>
    <xf numFmtId="6" fontId="2" fillId="0" borderId="0" xfId="0" applyNumberFormat="1" applyFont="1"/>
    <xf numFmtId="164" fontId="25" fillId="4" borderId="5" xfId="1" applyNumberFormat="1" applyFont="1" applyFill="1" applyBorder="1" applyAlignment="1"/>
    <xf numFmtId="164" fontId="25" fillId="4" borderId="58" xfId="1" applyNumberFormat="1" applyFont="1" applyFill="1" applyBorder="1" applyAlignment="1"/>
    <xf numFmtId="0" fontId="78" fillId="2" borderId="67" xfId="0" applyFont="1" applyFill="1" applyBorder="1"/>
    <xf numFmtId="164" fontId="79" fillId="0" borderId="24" xfId="1" applyNumberFormat="1" applyFont="1" applyFill="1" applyBorder="1"/>
    <xf numFmtId="164" fontId="79" fillId="0" borderId="13" xfId="1" applyNumberFormat="1" applyFont="1" applyFill="1" applyBorder="1"/>
    <xf numFmtId="164" fontId="79" fillId="0" borderId="68" xfId="1" applyNumberFormat="1" applyFont="1" applyFill="1" applyBorder="1"/>
    <xf numFmtId="164" fontId="79" fillId="0" borderId="71" xfId="1" applyNumberFormat="1" applyFont="1" applyFill="1" applyBorder="1"/>
    <xf numFmtId="164" fontId="79" fillId="0" borderId="33" xfId="1" applyNumberFormat="1" applyFont="1" applyFill="1" applyBorder="1"/>
    <xf numFmtId="49" fontId="10" fillId="6" borderId="54" xfId="0" applyNumberFormat="1" applyFont="1" applyFill="1" applyBorder="1" applyAlignment="1">
      <alignment horizontal="center" vertical="center"/>
    </xf>
    <xf numFmtId="49" fontId="11" fillId="6" borderId="44" xfId="0" applyNumberFormat="1" applyFont="1" applyFill="1" applyBorder="1" applyAlignment="1">
      <alignment horizontal="center" vertical="center"/>
    </xf>
    <xf numFmtId="49" fontId="11" fillId="6" borderId="56" xfId="0" applyNumberFormat="1" applyFont="1" applyFill="1" applyBorder="1" applyAlignment="1">
      <alignment horizontal="center" vertical="center"/>
    </xf>
    <xf numFmtId="49" fontId="11" fillId="6" borderId="87" xfId="0" applyNumberFormat="1" applyFont="1" applyFill="1" applyBorder="1" applyAlignment="1">
      <alignment horizontal="center" vertical="center"/>
    </xf>
    <xf numFmtId="49" fontId="11" fillId="6" borderId="9" xfId="0" applyNumberFormat="1" applyFont="1" applyFill="1" applyBorder="1" applyAlignment="1">
      <alignment horizontal="center" vertical="center"/>
    </xf>
    <xf numFmtId="49" fontId="11" fillId="6" borderId="27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3" fontId="12" fillId="6" borderId="62" xfId="0" applyNumberFormat="1" applyFont="1" applyFill="1" applyBorder="1" applyAlignment="1">
      <alignment horizontal="center" vertical="center" wrapText="1"/>
    </xf>
    <xf numFmtId="3" fontId="12" fillId="6" borderId="50" xfId="0" applyNumberFormat="1" applyFont="1" applyFill="1" applyBorder="1" applyAlignment="1">
      <alignment horizontal="center" vertical="center" wrapText="1"/>
    </xf>
    <xf numFmtId="3" fontId="12" fillId="6" borderId="59" xfId="0" applyNumberFormat="1" applyFont="1" applyFill="1" applyBorder="1" applyAlignment="1">
      <alignment horizontal="center" vertical="center" wrapText="1"/>
    </xf>
    <xf numFmtId="3" fontId="12" fillId="7" borderId="62" xfId="0" applyNumberFormat="1" applyFont="1" applyFill="1" applyBorder="1" applyAlignment="1">
      <alignment horizontal="center" vertical="center" wrapText="1"/>
    </xf>
    <xf numFmtId="3" fontId="12" fillId="7" borderId="50" xfId="0" applyNumberFormat="1" applyFont="1" applyFill="1" applyBorder="1" applyAlignment="1">
      <alignment horizontal="center" vertical="center" wrapText="1"/>
    </xf>
    <xf numFmtId="3" fontId="12" fillId="7" borderId="59" xfId="0" applyNumberFormat="1" applyFont="1" applyFill="1" applyBorder="1" applyAlignment="1">
      <alignment horizontal="center" vertical="center" wrapText="1"/>
    </xf>
    <xf numFmtId="49" fontId="35" fillId="6" borderId="54" xfId="0" applyNumberFormat="1" applyFont="1" applyFill="1" applyBorder="1" applyAlignment="1">
      <alignment horizontal="center" vertical="center"/>
    </xf>
    <xf numFmtId="0" fontId="23" fillId="6" borderId="44" xfId="0" applyFont="1" applyFill="1" applyBorder="1" applyAlignment="1">
      <alignment horizontal="center" vertical="center"/>
    </xf>
    <xf numFmtId="0" fontId="23" fillId="6" borderId="87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49" fontId="23" fillId="6" borderId="44" xfId="0" applyNumberFormat="1" applyFont="1" applyFill="1" applyBorder="1" applyAlignment="1">
      <alignment horizontal="center" vertical="center"/>
    </xf>
    <xf numFmtId="49" fontId="23" fillId="6" borderId="87" xfId="0" applyNumberFormat="1" applyFont="1" applyFill="1" applyBorder="1" applyAlignment="1">
      <alignment horizontal="center" vertical="center"/>
    </xf>
    <xf numFmtId="49" fontId="23" fillId="6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35" fillId="6" borderId="88" xfId="0" applyNumberFormat="1" applyFont="1" applyFill="1" applyBorder="1" applyAlignment="1">
      <alignment horizontal="center"/>
    </xf>
    <xf numFmtId="49" fontId="35" fillId="6" borderId="21" xfId="0" applyNumberFormat="1" applyFont="1" applyFill="1" applyBorder="1" applyAlignment="1">
      <alignment horizontal="center"/>
    </xf>
    <xf numFmtId="49" fontId="35" fillId="6" borderId="45" xfId="0" applyNumberFormat="1" applyFont="1" applyFill="1" applyBorder="1" applyAlignment="1">
      <alignment horizontal="center"/>
    </xf>
    <xf numFmtId="0" fontId="49" fillId="6" borderId="55" xfId="0" applyFont="1" applyFill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0" fontId="49" fillId="6" borderId="28" xfId="0" applyFont="1" applyFill="1" applyBorder="1" applyAlignment="1">
      <alignment horizontal="center"/>
    </xf>
    <xf numFmtId="0" fontId="23" fillId="6" borderId="86" xfId="0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23" fillId="6" borderId="62" xfId="0" applyFont="1" applyFill="1" applyBorder="1" applyAlignment="1">
      <alignment horizontal="center" vertical="center"/>
    </xf>
    <xf numFmtId="0" fontId="23" fillId="6" borderId="59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51" xfId="0" applyFont="1" applyFill="1" applyBorder="1" applyAlignment="1">
      <alignment horizontal="center" vertical="center"/>
    </xf>
    <xf numFmtId="164" fontId="25" fillId="5" borderId="6" xfId="1" applyNumberFormat="1" applyFont="1" applyFill="1" applyBorder="1" applyAlignment="1">
      <alignment horizontal="center"/>
    </xf>
    <xf numFmtId="164" fontId="25" fillId="5" borderId="5" xfId="1" applyNumberFormat="1" applyFont="1" applyFill="1" applyBorder="1" applyAlignment="1">
      <alignment horizontal="center"/>
    </xf>
    <xf numFmtId="164" fontId="25" fillId="5" borderId="66" xfId="1" applyNumberFormat="1" applyFont="1" applyFill="1" applyBorder="1" applyAlignment="1">
      <alignment horizontal="center"/>
    </xf>
    <xf numFmtId="164" fontId="25" fillId="5" borderId="61" xfId="1" applyNumberFormat="1" applyFont="1" applyFill="1" applyBorder="1" applyAlignment="1">
      <alignment horizontal="center"/>
    </xf>
    <xf numFmtId="164" fontId="25" fillId="5" borderId="29" xfId="1" applyNumberFormat="1" applyFont="1" applyFill="1" applyBorder="1" applyAlignment="1">
      <alignment horizontal="center"/>
    </xf>
    <xf numFmtId="164" fontId="25" fillId="5" borderId="72" xfId="1" applyNumberFormat="1" applyFont="1" applyFill="1" applyBorder="1" applyAlignment="1">
      <alignment horizontal="center"/>
    </xf>
    <xf numFmtId="49" fontId="8" fillId="6" borderId="88" xfId="0" applyNumberFormat="1" applyFont="1" applyFill="1" applyBorder="1" applyAlignment="1">
      <alignment horizontal="center"/>
    </xf>
    <xf numFmtId="49" fontId="8" fillId="6" borderId="21" xfId="0" applyNumberFormat="1" applyFont="1" applyFill="1" applyBorder="1" applyAlignment="1">
      <alignment horizontal="center"/>
    </xf>
    <xf numFmtId="0" fontId="3" fillId="6" borderId="8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6" fillId="6" borderId="66" xfId="0" applyFont="1" applyFill="1" applyBorder="1" applyAlignment="1">
      <alignment horizontal="center" vertical="center" wrapText="1"/>
    </xf>
    <xf numFmtId="0" fontId="46" fillId="6" borderId="6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49" fontId="8" fillId="6" borderId="90" xfId="0" applyNumberFormat="1" applyFont="1" applyFill="1" applyBorder="1" applyAlignment="1">
      <alignment horizontal="center"/>
    </xf>
    <xf numFmtId="49" fontId="8" fillId="6" borderId="19" xfId="0" applyNumberFormat="1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5" fillId="6" borderId="88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8" fillId="13" borderId="0" xfId="0" applyFont="1" applyFill="1" applyAlignment="1">
      <alignment horizontal="center"/>
    </xf>
    <xf numFmtId="49" fontId="8" fillId="6" borderId="54" xfId="0" applyNumberFormat="1" applyFont="1" applyFill="1" applyBorder="1" applyAlignment="1">
      <alignment horizontal="center"/>
    </xf>
    <xf numFmtId="49" fontId="8" fillId="6" borderId="44" xfId="0" applyNumberFormat="1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94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49" fillId="6" borderId="88" xfId="0" applyFont="1" applyFill="1" applyBorder="1" applyAlignment="1">
      <alignment horizontal="center"/>
    </xf>
    <xf numFmtId="0" fontId="49" fillId="6" borderId="21" xfId="0" applyFont="1" applyFill="1" applyBorder="1" applyAlignment="1">
      <alignment horizontal="center"/>
    </xf>
    <xf numFmtId="0" fontId="49" fillId="6" borderId="45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8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6" borderId="66" xfId="0" applyFont="1" applyFill="1" applyBorder="1" applyAlignment="1">
      <alignment horizontal="center" vertical="center"/>
    </xf>
    <xf numFmtId="0" fontId="23" fillId="6" borderId="69" xfId="0" applyFont="1" applyFill="1" applyBorder="1" applyAlignment="1">
      <alignment horizontal="center" vertical="center"/>
    </xf>
    <xf numFmtId="49" fontId="35" fillId="7" borderId="62" xfId="0" applyNumberFormat="1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6" borderId="39" xfId="0" applyFont="1" applyFill="1" applyBorder="1" applyAlignment="1">
      <alignment horizontal="center" vertical="center"/>
    </xf>
    <xf numFmtId="0" fontId="23" fillId="6" borderId="49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23" fillId="7" borderId="59" xfId="0" applyFont="1" applyFill="1" applyBorder="1" applyAlignment="1">
      <alignment horizontal="center"/>
    </xf>
    <xf numFmtId="0" fontId="23" fillId="6" borderId="65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49" fillId="6" borderId="92" xfId="0" applyFont="1" applyFill="1" applyBorder="1" applyAlignment="1">
      <alignment horizontal="center"/>
    </xf>
    <xf numFmtId="0" fontId="23" fillId="0" borderId="21" xfId="0" applyFont="1" applyBorder="1" applyAlignment="1"/>
    <xf numFmtId="0" fontId="23" fillId="0" borderId="45" xfId="0" applyFont="1" applyBorder="1" applyAlignment="1"/>
    <xf numFmtId="0" fontId="23" fillId="6" borderId="7" xfId="0" applyFont="1" applyFill="1" applyBorder="1" applyAlignment="1">
      <alignment horizontal="center"/>
    </xf>
    <xf numFmtId="0" fontId="23" fillId="0" borderId="16" xfId="0" applyFont="1" applyBorder="1" applyAlignment="1"/>
    <xf numFmtId="0" fontId="23" fillId="0" borderId="28" xfId="0" applyFont="1" applyBorder="1" applyAlignment="1"/>
    <xf numFmtId="49" fontId="42" fillId="7" borderId="62" xfId="0" applyNumberFormat="1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/>
    </xf>
    <xf numFmtId="0" fontId="69" fillId="6" borderId="73" xfId="0" applyFont="1" applyFill="1" applyBorder="1" applyAlignment="1">
      <alignment horizontal="center"/>
    </xf>
    <xf numFmtId="0" fontId="69" fillId="6" borderId="0" xfId="0" applyFont="1" applyFill="1" applyBorder="1" applyAlignment="1">
      <alignment horizontal="center"/>
    </xf>
    <xf numFmtId="0" fontId="69" fillId="6" borderId="25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/>
    </xf>
    <xf numFmtId="0" fontId="68" fillId="6" borderId="66" xfId="0" applyFont="1" applyFill="1" applyBorder="1" applyAlignment="1">
      <alignment horizontal="center" vertical="center"/>
    </xf>
    <xf numFmtId="0" fontId="68" fillId="6" borderId="69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6" borderId="89" xfId="0" applyFont="1" applyFill="1" applyBorder="1" applyAlignment="1">
      <alignment horizontal="center" vertical="center"/>
    </xf>
    <xf numFmtId="0" fontId="23" fillId="6" borderId="94" xfId="0" applyFont="1" applyFill="1" applyBorder="1" applyAlignment="1">
      <alignment horizontal="center" vertical="center"/>
    </xf>
    <xf numFmtId="0" fontId="23" fillId="6" borderId="91" xfId="0" applyFont="1" applyFill="1" applyBorder="1" applyAlignment="1">
      <alignment horizontal="center" vertical="center"/>
    </xf>
    <xf numFmtId="0" fontId="23" fillId="6" borderId="86" xfId="0" applyFont="1" applyFill="1" applyBorder="1" applyAlignment="1">
      <alignment horizontal="center"/>
    </xf>
    <xf numFmtId="0" fontId="23" fillId="0" borderId="46" xfId="0" applyFont="1" applyBorder="1" applyAlignment="1"/>
    <xf numFmtId="0" fontId="23" fillId="0" borderId="47" xfId="0" applyFont="1" applyBorder="1" applyAlignment="1"/>
    <xf numFmtId="0" fontId="35" fillId="6" borderId="60" xfId="0" applyFont="1" applyFill="1" applyBorder="1" applyAlignment="1">
      <alignment horizontal="center" vertical="center"/>
    </xf>
    <xf numFmtId="0" fontId="35" fillId="6" borderId="69" xfId="0" applyFont="1" applyFill="1" applyBorder="1" applyAlignment="1">
      <alignment horizontal="center" vertical="center"/>
    </xf>
    <xf numFmtId="49" fontId="35" fillId="7" borderId="54" xfId="0" applyNumberFormat="1" applyFont="1" applyFill="1" applyBorder="1" applyAlignment="1">
      <alignment horizontal="center" vertical="center" wrapText="1"/>
    </xf>
    <xf numFmtId="0" fontId="23" fillId="7" borderId="73" xfId="0" applyFont="1" applyFill="1" applyBorder="1" applyAlignment="1">
      <alignment horizontal="center"/>
    </xf>
    <xf numFmtId="0" fontId="23" fillId="7" borderId="93" xfId="0" applyFont="1" applyFill="1" applyBorder="1" applyAlignment="1">
      <alignment horizontal="center"/>
    </xf>
    <xf numFmtId="0" fontId="35" fillId="4" borderId="58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/>
    </xf>
    <xf numFmtId="0" fontId="23" fillId="6" borderId="51" xfId="0" applyFont="1" applyFill="1" applyBorder="1" applyAlignment="1">
      <alignment horizontal="center"/>
    </xf>
    <xf numFmtId="49" fontId="23" fillId="6" borderId="86" xfId="0" applyNumberFormat="1" applyFont="1" applyFill="1" applyBorder="1" applyAlignment="1">
      <alignment horizontal="center"/>
    </xf>
    <xf numFmtId="49" fontId="23" fillId="6" borderId="11" xfId="0" applyNumberFormat="1" applyFont="1" applyFill="1" applyBorder="1" applyAlignment="1">
      <alignment horizontal="center"/>
    </xf>
    <xf numFmtId="49" fontId="23" fillId="6" borderId="57" xfId="0" applyNumberFormat="1" applyFont="1" applyFill="1" applyBorder="1" applyAlignment="1">
      <alignment horizontal="center"/>
    </xf>
    <xf numFmtId="49" fontId="23" fillId="6" borderId="40" xfId="0" applyNumberFormat="1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49" fontId="35" fillId="6" borderId="54" xfId="0" applyNumberFormat="1" applyFont="1" applyFill="1" applyBorder="1" applyAlignment="1">
      <alignment horizontal="center"/>
    </xf>
    <xf numFmtId="49" fontId="35" fillId="6" borderId="44" xfId="0" applyNumberFormat="1" applyFont="1" applyFill="1" applyBorder="1" applyAlignment="1">
      <alignment horizontal="center"/>
    </xf>
    <xf numFmtId="0" fontId="49" fillId="6" borderId="106" xfId="0" applyFont="1" applyFill="1" applyBorder="1" applyAlignment="1">
      <alignment horizontal="center"/>
    </xf>
    <xf numFmtId="0" fontId="49" fillId="6" borderId="107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 vertical="center"/>
    </xf>
    <xf numFmtId="0" fontId="23" fillId="6" borderId="76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75" xfId="0" applyFont="1" applyFill="1" applyBorder="1" applyAlignment="1">
      <alignment horizontal="center" vertical="center"/>
    </xf>
    <xf numFmtId="49" fontId="8" fillId="7" borderId="62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8" fillId="6" borderId="60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25" fillId="6" borderId="58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27" xfId="0" applyFont="1" applyBorder="1" applyAlignment="1"/>
    <xf numFmtId="49" fontId="8" fillId="7" borderId="54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46" xfId="0" applyFont="1" applyBorder="1" applyAlignment="1"/>
    <xf numFmtId="0" fontId="2" fillId="0" borderId="47" xfId="0" applyFont="1" applyBorder="1" applyAlignment="1"/>
    <xf numFmtId="0" fontId="2" fillId="6" borderId="43" xfId="0" applyFont="1" applyFill="1" applyBorder="1" applyAlignment="1">
      <alignment horizontal="center" vertical="center"/>
    </xf>
    <xf numFmtId="0" fontId="2" fillId="6" borderId="94" xfId="0" applyFont="1" applyFill="1" applyBorder="1" applyAlignment="1">
      <alignment horizontal="center" vertical="center"/>
    </xf>
    <xf numFmtId="0" fontId="2" fillId="6" borderId="91" xfId="0" applyFont="1" applyFill="1" applyBorder="1" applyAlignment="1">
      <alignment horizontal="center" vertical="center"/>
    </xf>
    <xf numFmtId="0" fontId="2" fillId="6" borderId="7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45" xfId="0" applyFont="1" applyBorder="1" applyAlignment="1"/>
    <xf numFmtId="0" fontId="3" fillId="6" borderId="60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49" fontId="23" fillId="7" borderId="62" xfId="0" applyNumberFormat="1" applyFont="1" applyFill="1" applyBorder="1" applyAlignment="1">
      <alignment horizontal="center" vertical="center" wrapText="1"/>
    </xf>
    <xf numFmtId="49" fontId="23" fillId="6" borderId="54" xfId="0" applyNumberFormat="1" applyFont="1" applyFill="1" applyBorder="1" applyAlignment="1">
      <alignment horizontal="center"/>
    </xf>
    <xf numFmtId="49" fontId="23" fillId="6" borderId="44" xfId="0" applyNumberFormat="1" applyFont="1" applyFill="1" applyBorder="1" applyAlignment="1">
      <alignment horizontal="center"/>
    </xf>
    <xf numFmtId="49" fontId="23" fillId="7" borderId="56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23" fillId="0" borderId="4" xfId="0" applyFont="1" applyBorder="1" applyAlignment="1"/>
    <xf numFmtId="0" fontId="23" fillId="0" borderId="7" xfId="0" applyFont="1" applyBorder="1" applyAlignment="1"/>
    <xf numFmtId="0" fontId="23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6" borderId="18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/>
    </xf>
    <xf numFmtId="49" fontId="35" fillId="3" borderId="88" xfId="0" applyNumberFormat="1" applyFont="1" applyFill="1" applyBorder="1" applyAlignment="1">
      <alignment horizontal="center"/>
    </xf>
    <xf numFmtId="49" fontId="35" fillId="3" borderId="21" xfId="0" applyNumberFormat="1" applyFont="1" applyFill="1" applyBorder="1" applyAlignment="1">
      <alignment horizontal="center"/>
    </xf>
    <xf numFmtId="49" fontId="35" fillId="3" borderId="45" xfId="0" applyNumberFormat="1" applyFont="1" applyFill="1" applyBorder="1" applyAlignment="1">
      <alignment horizontal="center"/>
    </xf>
    <xf numFmtId="0" fontId="35" fillId="3" borderId="87" xfId="0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23" fillId="3" borderId="94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49" fontId="23" fillId="6" borderId="89" xfId="0" applyNumberFormat="1" applyFont="1" applyFill="1" applyBorder="1" applyAlignment="1">
      <alignment horizontal="center" vertical="center"/>
    </xf>
    <xf numFmtId="49" fontId="23" fillId="6" borderId="8" xfId="0" applyNumberFormat="1" applyFont="1" applyFill="1" applyBorder="1" applyAlignment="1">
      <alignment horizontal="center" vertical="center"/>
    </xf>
    <xf numFmtId="49" fontId="23" fillId="6" borderId="93" xfId="0" applyNumberFormat="1" applyFont="1" applyFill="1" applyBorder="1" applyAlignment="1">
      <alignment horizontal="center" vertical="center"/>
    </xf>
    <xf numFmtId="49" fontId="23" fillId="6" borderId="41" xfId="0" applyNumberFormat="1" applyFont="1" applyFill="1" applyBorder="1" applyAlignment="1">
      <alignment horizontal="center" vertical="center"/>
    </xf>
    <xf numFmtId="49" fontId="57" fillId="9" borderId="54" xfId="0" applyNumberFormat="1" applyFont="1" applyFill="1" applyBorder="1" applyAlignment="1">
      <alignment horizontal="left" vertical="center"/>
    </xf>
    <xf numFmtId="0" fontId="2" fillId="9" borderId="44" xfId="0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9" fontId="42" fillId="9" borderId="54" xfId="0" applyNumberFormat="1" applyFont="1" applyFill="1" applyBorder="1" applyAlignment="1">
      <alignment horizontal="center" vertical="center" wrapText="1"/>
    </xf>
    <xf numFmtId="49" fontId="42" fillId="9" borderId="73" xfId="0" applyNumberFormat="1" applyFont="1" applyFill="1" applyBorder="1" applyAlignment="1">
      <alignment horizontal="center" vertical="center" wrapText="1"/>
    </xf>
    <xf numFmtId="49" fontId="42" fillId="9" borderId="62" xfId="0" applyNumberFormat="1" applyFont="1" applyFill="1" applyBorder="1" applyAlignment="1">
      <alignment horizontal="center" vertical="center" wrapText="1"/>
    </xf>
    <xf numFmtId="49" fontId="42" fillId="9" borderId="50" xfId="0" applyNumberFormat="1" applyFont="1" applyFill="1" applyBorder="1" applyAlignment="1">
      <alignment horizontal="center" vertical="center" wrapText="1"/>
    </xf>
    <xf numFmtId="49" fontId="42" fillId="9" borderId="56" xfId="0" applyNumberFormat="1" applyFont="1" applyFill="1" applyBorder="1" applyAlignment="1">
      <alignment horizontal="center" vertical="center" wrapText="1"/>
    </xf>
    <xf numFmtId="49" fontId="42" fillId="9" borderId="25" xfId="0" applyNumberFormat="1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75" fillId="0" borderId="0" xfId="0" applyFont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H60" sqref="H60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2.28515625" style="33" customWidth="1"/>
    <col min="9" max="9" width="11.42578125" style="29" customWidth="1"/>
    <col min="10" max="10" width="11.42578125" customWidth="1"/>
  </cols>
  <sheetData>
    <row r="1" spans="1:10" ht="23.25" x14ac:dyDescent="0.2">
      <c r="A1" s="1293" t="s">
        <v>186</v>
      </c>
      <c r="B1" s="1293"/>
      <c r="C1" s="1293"/>
      <c r="D1" s="1293"/>
      <c r="E1" s="1293"/>
      <c r="F1" s="1293"/>
      <c r="G1" s="1293"/>
      <c r="H1" s="1293"/>
      <c r="I1" s="1293"/>
      <c r="J1" s="1293"/>
    </row>
    <row r="2" spans="1:10" ht="15.75" thickBot="1" x14ac:dyDescent="0.25">
      <c r="A2" s="1110"/>
      <c r="B2" s="4"/>
      <c r="C2" s="4"/>
      <c r="D2" s="4"/>
      <c r="E2" s="4"/>
      <c r="F2" s="4"/>
      <c r="G2" s="4"/>
      <c r="H2" s="34"/>
    </row>
    <row r="3" spans="1:10" ht="12.75" customHeight="1" x14ac:dyDescent="0.2">
      <c r="A3" s="1287" t="s">
        <v>20</v>
      </c>
      <c r="B3" s="1288"/>
      <c r="C3" s="1288"/>
      <c r="D3" s="1288"/>
      <c r="E3" s="1288"/>
      <c r="F3" s="1288"/>
      <c r="G3" s="1289"/>
      <c r="H3" s="1294" t="s">
        <v>422</v>
      </c>
      <c r="I3" s="1297" t="s">
        <v>423</v>
      </c>
      <c r="J3" s="1297" t="s">
        <v>424</v>
      </c>
    </row>
    <row r="4" spans="1:10" ht="12.75" customHeight="1" x14ac:dyDescent="0.2">
      <c r="A4" s="1290"/>
      <c r="B4" s="1291"/>
      <c r="C4" s="1291"/>
      <c r="D4" s="1291"/>
      <c r="E4" s="1291"/>
      <c r="F4" s="1291"/>
      <c r="G4" s="1292"/>
      <c r="H4" s="1295"/>
      <c r="I4" s="1298"/>
      <c r="J4" s="1298"/>
    </row>
    <row r="5" spans="1:10" x14ac:dyDescent="0.2">
      <c r="A5" s="1111"/>
      <c r="B5" s="22" t="s">
        <v>22</v>
      </c>
      <c r="C5" s="22" t="s">
        <v>23</v>
      </c>
      <c r="D5" s="22" t="s">
        <v>24</v>
      </c>
      <c r="E5" s="36"/>
      <c r="F5" s="23"/>
      <c r="G5" s="12"/>
      <c r="H5" s="1295"/>
      <c r="I5" s="1298"/>
      <c r="J5" s="1298"/>
    </row>
    <row r="6" spans="1:10" ht="13.5" thickBot="1" x14ac:dyDescent="0.25">
      <c r="A6" s="1111"/>
      <c r="B6" s="24"/>
      <c r="C6" s="25"/>
      <c r="D6" s="24" t="s">
        <v>25</v>
      </c>
      <c r="E6" s="37"/>
      <c r="F6" s="15"/>
      <c r="G6" s="14"/>
      <c r="H6" s="1296"/>
      <c r="I6" s="1299"/>
      <c r="J6" s="1299"/>
    </row>
    <row r="7" spans="1:10" ht="13.5" thickTop="1" x14ac:dyDescent="0.2">
      <c r="A7" s="1120">
        <v>1</v>
      </c>
      <c r="B7" s="17" t="s">
        <v>27</v>
      </c>
      <c r="C7" s="18"/>
      <c r="D7" s="19"/>
      <c r="E7" s="38"/>
      <c r="F7" s="20" t="s">
        <v>28</v>
      </c>
      <c r="G7" s="203"/>
      <c r="H7" s="154">
        <f xml:space="preserve"> SUM(H9+H11+H15)</f>
        <v>224655</v>
      </c>
      <c r="I7" s="154">
        <f>+H7</f>
        <v>224655</v>
      </c>
      <c r="J7" s="154">
        <f>+H7</f>
        <v>224655</v>
      </c>
    </row>
    <row r="8" spans="1:10" x14ac:dyDescent="0.2">
      <c r="A8" s="1120">
        <v>2</v>
      </c>
      <c r="B8" s="41"/>
      <c r="C8" s="43"/>
      <c r="D8" s="44"/>
      <c r="E8" s="45"/>
      <c r="F8" s="46"/>
      <c r="G8" s="204"/>
      <c r="H8" s="155"/>
      <c r="I8" s="155">
        <f t="shared" ref="I8:I60" si="0">+H8</f>
        <v>0</v>
      </c>
      <c r="J8" s="155">
        <f t="shared" ref="J8:J60" si="1">+H8</f>
        <v>0</v>
      </c>
    </row>
    <row r="9" spans="1:10" x14ac:dyDescent="0.2">
      <c r="A9" s="1121">
        <v>3</v>
      </c>
      <c r="B9" s="1112" t="s">
        <v>29</v>
      </c>
      <c r="C9" s="136"/>
      <c r="D9" s="137"/>
      <c r="E9" s="138"/>
      <c r="F9" s="139" t="s">
        <v>30</v>
      </c>
      <c r="G9" s="205"/>
      <c r="H9" s="156">
        <f>H10</f>
        <v>162000</v>
      </c>
      <c r="I9" s="156">
        <f t="shared" si="0"/>
        <v>162000</v>
      </c>
      <c r="J9" s="156">
        <f t="shared" si="1"/>
        <v>162000</v>
      </c>
    </row>
    <row r="10" spans="1:10" x14ac:dyDescent="0.2">
      <c r="A10" s="1120">
        <v>4</v>
      </c>
      <c r="B10" s="94"/>
      <c r="C10" s="47" t="s">
        <v>31</v>
      </c>
      <c r="D10" s="48" t="s">
        <v>32</v>
      </c>
      <c r="E10" s="49"/>
      <c r="F10" s="51" t="s">
        <v>33</v>
      </c>
      <c r="G10" s="206"/>
      <c r="H10" s="157">
        <v>162000</v>
      </c>
      <c r="I10" s="157">
        <f t="shared" si="0"/>
        <v>162000</v>
      </c>
      <c r="J10" s="157">
        <f t="shared" si="1"/>
        <v>162000</v>
      </c>
    </row>
    <row r="11" spans="1:10" x14ac:dyDescent="0.2">
      <c r="A11" s="1120">
        <v>5</v>
      </c>
      <c r="B11" s="1113" t="s">
        <v>34</v>
      </c>
      <c r="C11" s="1099"/>
      <c r="D11" s="1100"/>
      <c r="E11" s="1101"/>
      <c r="F11" s="28" t="s">
        <v>35</v>
      </c>
      <c r="G11" s="207"/>
      <c r="H11" s="158">
        <f>SUM(H13:H14)</f>
        <v>51800</v>
      </c>
      <c r="I11" s="158">
        <f t="shared" si="0"/>
        <v>51800</v>
      </c>
      <c r="J11" s="158">
        <f t="shared" si="1"/>
        <v>51800</v>
      </c>
    </row>
    <row r="12" spans="1:10" x14ac:dyDescent="0.2">
      <c r="A12" s="1120">
        <v>6</v>
      </c>
      <c r="B12" s="74"/>
      <c r="C12" s="52" t="s">
        <v>36</v>
      </c>
      <c r="D12" s="53"/>
      <c r="E12" s="54"/>
      <c r="F12" s="51" t="s">
        <v>37</v>
      </c>
      <c r="G12" s="208"/>
      <c r="H12" s="159"/>
      <c r="I12" s="159">
        <f t="shared" si="0"/>
        <v>0</v>
      </c>
      <c r="J12" s="159">
        <f t="shared" si="1"/>
        <v>0</v>
      </c>
    </row>
    <row r="13" spans="1:10" x14ac:dyDescent="0.2">
      <c r="A13" s="1120">
        <v>7</v>
      </c>
      <c r="B13" s="74"/>
      <c r="C13" s="52"/>
      <c r="D13" s="53" t="s">
        <v>38</v>
      </c>
      <c r="E13" s="54"/>
      <c r="F13" s="46" t="s">
        <v>39</v>
      </c>
      <c r="G13" s="208"/>
      <c r="H13" s="160">
        <v>46000</v>
      </c>
      <c r="I13" s="160">
        <f t="shared" si="0"/>
        <v>46000</v>
      </c>
      <c r="J13" s="160">
        <f t="shared" si="1"/>
        <v>46000</v>
      </c>
    </row>
    <row r="14" spans="1:10" x14ac:dyDescent="0.2">
      <c r="A14" s="1120">
        <v>8</v>
      </c>
      <c r="B14" s="74"/>
      <c r="C14" s="52"/>
      <c r="D14" s="53" t="s">
        <v>40</v>
      </c>
      <c r="E14" s="54"/>
      <c r="F14" s="46" t="s">
        <v>41</v>
      </c>
      <c r="G14" s="208"/>
      <c r="H14" s="160">
        <v>5800</v>
      </c>
      <c r="I14" s="160">
        <f t="shared" si="0"/>
        <v>5800</v>
      </c>
      <c r="J14" s="160">
        <f t="shared" si="1"/>
        <v>5800</v>
      </c>
    </row>
    <row r="15" spans="1:10" x14ac:dyDescent="0.2">
      <c r="A15" s="1120">
        <v>9</v>
      </c>
      <c r="B15" s="1113" t="s">
        <v>42</v>
      </c>
      <c r="C15" s="1099"/>
      <c r="D15" s="1100"/>
      <c r="E15" s="1101"/>
      <c r="F15" s="50" t="s">
        <v>43</v>
      </c>
      <c r="G15" s="207"/>
      <c r="H15" s="158">
        <f>SUM(H16:H21)</f>
        <v>10855</v>
      </c>
      <c r="I15" s="158">
        <f t="shared" si="0"/>
        <v>10855</v>
      </c>
      <c r="J15" s="158">
        <f t="shared" si="1"/>
        <v>10855</v>
      </c>
    </row>
    <row r="16" spans="1:10" x14ac:dyDescent="0.2">
      <c r="A16" s="1120">
        <v>10</v>
      </c>
      <c r="B16" s="1114"/>
      <c r="C16" s="39" t="s">
        <v>44</v>
      </c>
      <c r="D16" s="56" t="s">
        <v>38</v>
      </c>
      <c r="E16" s="57"/>
      <c r="F16" s="46" t="s">
        <v>136</v>
      </c>
      <c r="G16" s="204"/>
      <c r="H16" s="159">
        <v>1070</v>
      </c>
      <c r="I16" s="159">
        <f t="shared" si="0"/>
        <v>1070</v>
      </c>
      <c r="J16" s="159">
        <f t="shared" si="1"/>
        <v>1070</v>
      </c>
    </row>
    <row r="17" spans="1:10" x14ac:dyDescent="0.2">
      <c r="A17" s="1120">
        <v>11</v>
      </c>
      <c r="B17" s="1114"/>
      <c r="C17" s="39"/>
      <c r="D17" s="56" t="s">
        <v>32</v>
      </c>
      <c r="E17" s="57"/>
      <c r="F17" s="46"/>
      <c r="G17" s="204" t="s">
        <v>189</v>
      </c>
      <c r="H17" s="159">
        <v>135</v>
      </c>
      <c r="I17" s="159">
        <f t="shared" si="0"/>
        <v>135</v>
      </c>
      <c r="J17" s="159">
        <f t="shared" si="1"/>
        <v>135</v>
      </c>
    </row>
    <row r="18" spans="1:10" x14ac:dyDescent="0.2">
      <c r="A18" s="1120">
        <v>12</v>
      </c>
      <c r="B18" s="1114"/>
      <c r="C18" s="39"/>
      <c r="D18" s="56" t="s">
        <v>54</v>
      </c>
      <c r="E18" s="57"/>
      <c r="F18" s="46" t="s">
        <v>8</v>
      </c>
      <c r="G18" s="204" t="s">
        <v>157</v>
      </c>
      <c r="H18" s="159">
        <v>100</v>
      </c>
      <c r="I18" s="159">
        <f t="shared" si="0"/>
        <v>100</v>
      </c>
      <c r="J18" s="159">
        <f t="shared" si="1"/>
        <v>100</v>
      </c>
    </row>
    <row r="19" spans="1:10" x14ac:dyDescent="0.2">
      <c r="A19" s="1120">
        <v>13</v>
      </c>
      <c r="B19" s="1114"/>
      <c r="C19" s="39"/>
      <c r="D19" s="56" t="s">
        <v>190</v>
      </c>
      <c r="E19" s="57"/>
      <c r="F19" s="46"/>
      <c r="G19" s="204" t="s">
        <v>374</v>
      </c>
      <c r="H19" s="159">
        <v>500</v>
      </c>
      <c r="I19" s="159">
        <f t="shared" si="0"/>
        <v>500</v>
      </c>
      <c r="J19" s="159">
        <f t="shared" si="1"/>
        <v>500</v>
      </c>
    </row>
    <row r="20" spans="1:10" x14ac:dyDescent="0.2">
      <c r="A20" s="1120">
        <v>14</v>
      </c>
      <c r="B20" s="1114"/>
      <c r="C20" s="39"/>
      <c r="D20" s="56" t="s">
        <v>171</v>
      </c>
      <c r="E20" s="57"/>
      <c r="F20" s="46"/>
      <c r="G20" s="204" t="s">
        <v>191</v>
      </c>
      <c r="H20" s="159">
        <v>150</v>
      </c>
      <c r="I20" s="159">
        <f t="shared" si="0"/>
        <v>150</v>
      </c>
      <c r="J20" s="159">
        <f t="shared" si="1"/>
        <v>150</v>
      </c>
    </row>
    <row r="21" spans="1:10" x14ac:dyDescent="0.2">
      <c r="A21" s="1120">
        <v>15</v>
      </c>
      <c r="B21" s="74"/>
      <c r="C21" s="52"/>
      <c r="D21" s="53" t="s">
        <v>45</v>
      </c>
      <c r="E21" s="54"/>
      <c r="F21" s="58"/>
      <c r="G21" s="208" t="s">
        <v>192</v>
      </c>
      <c r="H21" s="161">
        <v>8900</v>
      </c>
      <c r="I21" s="161">
        <f t="shared" si="0"/>
        <v>8900</v>
      </c>
      <c r="J21" s="161">
        <f t="shared" si="1"/>
        <v>8900</v>
      </c>
    </row>
    <row r="22" spans="1:10" x14ac:dyDescent="0.2">
      <c r="A22" s="1120">
        <v>16</v>
      </c>
      <c r="B22" s="1115" t="s">
        <v>46</v>
      </c>
      <c r="C22" s="59"/>
      <c r="D22" s="60"/>
      <c r="E22" s="61"/>
      <c r="F22" s="62"/>
      <c r="G22" s="209" t="s">
        <v>198</v>
      </c>
      <c r="H22" s="162">
        <f>SUM(H23+H28+H40)</f>
        <v>174150</v>
      </c>
      <c r="I22" s="162">
        <f t="shared" si="0"/>
        <v>174150</v>
      </c>
      <c r="J22" s="162">
        <f t="shared" si="1"/>
        <v>174150</v>
      </c>
    </row>
    <row r="23" spans="1:10" x14ac:dyDescent="0.2">
      <c r="A23" s="1120">
        <v>17</v>
      </c>
      <c r="B23" s="1113" t="s">
        <v>47</v>
      </c>
      <c r="C23" s="1098"/>
      <c r="D23" s="1102"/>
      <c r="E23" s="201"/>
      <c r="F23" s="50" t="s">
        <v>48</v>
      </c>
      <c r="G23" s="207"/>
      <c r="H23" s="158">
        <f>SUM(H24:H27)</f>
        <v>47700</v>
      </c>
      <c r="I23" s="158">
        <f t="shared" si="0"/>
        <v>47700</v>
      </c>
      <c r="J23" s="158">
        <f t="shared" si="1"/>
        <v>47700</v>
      </c>
    </row>
    <row r="24" spans="1:10" x14ac:dyDescent="0.2">
      <c r="A24" s="1120">
        <v>18</v>
      </c>
      <c r="B24" s="1116"/>
      <c r="C24" s="47" t="s">
        <v>49</v>
      </c>
      <c r="D24" s="66" t="s">
        <v>40</v>
      </c>
      <c r="E24" s="67"/>
      <c r="F24" s="68" t="s">
        <v>50</v>
      </c>
      <c r="G24" s="206" t="s">
        <v>193</v>
      </c>
      <c r="H24" s="160">
        <v>10000</v>
      </c>
      <c r="I24" s="160">
        <f t="shared" si="0"/>
        <v>10000</v>
      </c>
      <c r="J24" s="160">
        <f t="shared" si="1"/>
        <v>10000</v>
      </c>
    </row>
    <row r="25" spans="1:10" x14ac:dyDescent="0.2">
      <c r="A25" s="1120">
        <v>19</v>
      </c>
      <c r="B25" s="1116"/>
      <c r="C25" s="47" t="s">
        <v>49</v>
      </c>
      <c r="D25" s="69" t="s">
        <v>32</v>
      </c>
      <c r="E25" s="70"/>
      <c r="F25" s="51"/>
      <c r="G25" s="206" t="s">
        <v>194</v>
      </c>
      <c r="H25" s="160">
        <v>1600</v>
      </c>
      <c r="I25" s="160">
        <f t="shared" si="0"/>
        <v>1600</v>
      </c>
      <c r="J25" s="160">
        <f t="shared" si="1"/>
        <v>1600</v>
      </c>
    </row>
    <row r="26" spans="1:10" x14ac:dyDescent="0.2">
      <c r="A26" s="1120">
        <v>20</v>
      </c>
      <c r="B26" s="1116"/>
      <c r="C26" s="47" t="s">
        <v>49</v>
      </c>
      <c r="D26" s="69" t="s">
        <v>32</v>
      </c>
      <c r="E26" s="70" t="s">
        <v>195</v>
      </c>
      <c r="F26" s="51"/>
      <c r="G26" s="206" t="s">
        <v>375</v>
      </c>
      <c r="H26" s="160">
        <v>36000</v>
      </c>
      <c r="I26" s="160">
        <f t="shared" si="0"/>
        <v>36000</v>
      </c>
      <c r="J26" s="160">
        <f t="shared" si="1"/>
        <v>36000</v>
      </c>
    </row>
    <row r="27" spans="1:10" x14ac:dyDescent="0.2">
      <c r="A27" s="1120">
        <v>21</v>
      </c>
      <c r="B27" s="1116"/>
      <c r="C27" s="65" t="s">
        <v>49</v>
      </c>
      <c r="D27" s="69" t="s">
        <v>32</v>
      </c>
      <c r="E27" s="70" t="s">
        <v>196</v>
      </c>
      <c r="F27" s="68"/>
      <c r="G27" s="210" t="s">
        <v>197</v>
      </c>
      <c r="H27" s="163">
        <v>100</v>
      </c>
      <c r="I27" s="163">
        <f t="shared" si="0"/>
        <v>100</v>
      </c>
      <c r="J27" s="163">
        <f t="shared" si="1"/>
        <v>100</v>
      </c>
    </row>
    <row r="28" spans="1:10" x14ac:dyDescent="0.2">
      <c r="A28" s="1120">
        <v>22</v>
      </c>
      <c r="B28" s="1113" t="s">
        <v>51</v>
      </c>
      <c r="C28" s="1103"/>
      <c r="D28" s="1104"/>
      <c r="E28" s="1105"/>
      <c r="F28" s="28" t="s">
        <v>52</v>
      </c>
      <c r="G28" s="207"/>
      <c r="H28" s="158">
        <f>SUM(H29:H39)</f>
        <v>126350</v>
      </c>
      <c r="I28" s="158">
        <f t="shared" si="0"/>
        <v>126350</v>
      </c>
      <c r="J28" s="158">
        <f t="shared" si="1"/>
        <v>126350</v>
      </c>
    </row>
    <row r="29" spans="1:10" x14ac:dyDescent="0.2">
      <c r="A29" s="1120">
        <v>23</v>
      </c>
      <c r="B29" s="1116"/>
      <c r="C29" s="47" t="s">
        <v>53</v>
      </c>
      <c r="D29" s="66" t="s">
        <v>54</v>
      </c>
      <c r="E29" s="67" t="s">
        <v>195</v>
      </c>
      <c r="F29" s="68" t="s">
        <v>137</v>
      </c>
      <c r="G29" s="206" t="s">
        <v>199</v>
      </c>
      <c r="H29" s="160">
        <v>8000</v>
      </c>
      <c r="I29" s="160">
        <f t="shared" si="0"/>
        <v>8000</v>
      </c>
      <c r="J29" s="160">
        <f t="shared" si="1"/>
        <v>8000</v>
      </c>
    </row>
    <row r="30" spans="1:10" x14ac:dyDescent="0.2">
      <c r="A30" s="1120">
        <v>24</v>
      </c>
      <c r="B30" s="1116"/>
      <c r="C30" s="65"/>
      <c r="D30" s="69"/>
      <c r="E30" s="70" t="s">
        <v>200</v>
      </c>
      <c r="F30" s="51"/>
      <c r="G30" s="206" t="s">
        <v>201</v>
      </c>
      <c r="H30" s="160">
        <v>150</v>
      </c>
      <c r="I30" s="160">
        <f t="shared" si="0"/>
        <v>150</v>
      </c>
      <c r="J30" s="160">
        <f t="shared" si="1"/>
        <v>150</v>
      </c>
    </row>
    <row r="31" spans="1:10" x14ac:dyDescent="0.2">
      <c r="A31" s="1120">
        <v>25</v>
      </c>
      <c r="B31" s="1116"/>
      <c r="C31" s="55" t="s">
        <v>55</v>
      </c>
      <c r="D31" s="69"/>
      <c r="E31" s="70" t="s">
        <v>196</v>
      </c>
      <c r="F31" s="71" t="s">
        <v>56</v>
      </c>
      <c r="G31" s="208" t="s">
        <v>202</v>
      </c>
      <c r="H31" s="160">
        <v>100000</v>
      </c>
      <c r="I31" s="160">
        <f t="shared" si="0"/>
        <v>100000</v>
      </c>
      <c r="J31" s="160">
        <f t="shared" si="1"/>
        <v>100000</v>
      </c>
    </row>
    <row r="32" spans="1:10" x14ac:dyDescent="0.2">
      <c r="A32" s="1120">
        <v>26</v>
      </c>
      <c r="B32" s="1116"/>
      <c r="C32" s="47" t="s">
        <v>57</v>
      </c>
      <c r="D32" s="66" t="s">
        <v>38</v>
      </c>
      <c r="E32" s="67" t="s">
        <v>195</v>
      </c>
      <c r="F32" s="68" t="s">
        <v>58</v>
      </c>
      <c r="G32" s="208" t="s">
        <v>376</v>
      </c>
      <c r="H32" s="160">
        <v>500</v>
      </c>
      <c r="I32" s="160">
        <f t="shared" si="0"/>
        <v>500</v>
      </c>
      <c r="J32" s="160">
        <f t="shared" si="1"/>
        <v>500</v>
      </c>
    </row>
    <row r="33" spans="1:10" x14ac:dyDescent="0.2">
      <c r="A33" s="1120">
        <v>27</v>
      </c>
      <c r="B33" s="1116"/>
      <c r="C33" s="65"/>
      <c r="D33" s="66" t="s">
        <v>38</v>
      </c>
      <c r="E33" s="67" t="s">
        <v>203</v>
      </c>
      <c r="F33" s="72" t="s">
        <v>138</v>
      </c>
      <c r="G33" s="211" t="s">
        <v>204</v>
      </c>
      <c r="H33" s="159">
        <v>150</v>
      </c>
      <c r="I33" s="159">
        <f t="shared" si="0"/>
        <v>150</v>
      </c>
      <c r="J33" s="159">
        <f t="shared" si="1"/>
        <v>150</v>
      </c>
    </row>
    <row r="34" spans="1:10" x14ac:dyDescent="0.2">
      <c r="A34" s="1120">
        <v>28</v>
      </c>
      <c r="B34" s="81"/>
      <c r="C34" s="73"/>
      <c r="D34" s="74" t="s">
        <v>38</v>
      </c>
      <c r="E34" s="75" t="s">
        <v>205</v>
      </c>
      <c r="F34" s="76" t="s">
        <v>139</v>
      </c>
      <c r="G34" s="212" t="s">
        <v>206</v>
      </c>
      <c r="H34" s="159">
        <v>200</v>
      </c>
      <c r="I34" s="159">
        <f t="shared" si="0"/>
        <v>200</v>
      </c>
      <c r="J34" s="159">
        <f t="shared" si="1"/>
        <v>200</v>
      </c>
    </row>
    <row r="35" spans="1:10" x14ac:dyDescent="0.2">
      <c r="A35" s="1120">
        <v>29</v>
      </c>
      <c r="B35" s="1117"/>
      <c r="C35" s="77"/>
      <c r="D35" s="78" t="s">
        <v>38</v>
      </c>
      <c r="E35" s="79" t="s">
        <v>207</v>
      </c>
      <c r="F35" s="80" t="s">
        <v>78</v>
      </c>
      <c r="G35" s="213" t="s">
        <v>208</v>
      </c>
      <c r="H35" s="160">
        <v>500</v>
      </c>
      <c r="I35" s="160">
        <f t="shared" si="0"/>
        <v>500</v>
      </c>
      <c r="J35" s="160">
        <f t="shared" si="1"/>
        <v>500</v>
      </c>
    </row>
    <row r="36" spans="1:10" x14ac:dyDescent="0.2">
      <c r="A36" s="1120">
        <v>30</v>
      </c>
      <c r="B36" s="81"/>
      <c r="C36" s="81" t="s">
        <v>57</v>
      </c>
      <c r="D36" s="74" t="s">
        <v>32</v>
      </c>
      <c r="E36" s="75" t="s">
        <v>195</v>
      </c>
      <c r="F36" s="82"/>
      <c r="G36" s="210" t="s">
        <v>386</v>
      </c>
      <c r="H36" s="157">
        <v>5000</v>
      </c>
      <c r="I36" s="157">
        <f t="shared" si="0"/>
        <v>5000</v>
      </c>
      <c r="J36" s="157">
        <f t="shared" si="1"/>
        <v>5000</v>
      </c>
    </row>
    <row r="37" spans="1:10" x14ac:dyDescent="0.2">
      <c r="A37" s="1120">
        <v>31</v>
      </c>
      <c r="B37" s="81"/>
      <c r="C37" s="81"/>
      <c r="D37" s="74"/>
      <c r="E37" s="75" t="s">
        <v>209</v>
      </c>
      <c r="F37" s="82"/>
      <c r="G37" s="210" t="s">
        <v>210</v>
      </c>
      <c r="H37" s="157">
        <v>1800</v>
      </c>
      <c r="I37" s="157">
        <f t="shared" si="0"/>
        <v>1800</v>
      </c>
      <c r="J37" s="157">
        <f t="shared" si="1"/>
        <v>1800</v>
      </c>
    </row>
    <row r="38" spans="1:10" x14ac:dyDescent="0.2">
      <c r="A38" s="1120">
        <v>32</v>
      </c>
      <c r="B38" s="81"/>
      <c r="C38" s="81"/>
      <c r="D38" s="74"/>
      <c r="E38" s="75" t="s">
        <v>203</v>
      </c>
      <c r="F38" s="82"/>
      <c r="G38" s="210" t="s">
        <v>387</v>
      </c>
      <c r="H38" s="157">
        <v>1000</v>
      </c>
      <c r="I38" s="157">
        <f t="shared" si="0"/>
        <v>1000</v>
      </c>
      <c r="J38" s="157">
        <f t="shared" si="1"/>
        <v>1000</v>
      </c>
    </row>
    <row r="39" spans="1:10" x14ac:dyDescent="0.2">
      <c r="A39" s="1120">
        <v>33</v>
      </c>
      <c r="B39" s="150"/>
      <c r="C39" s="150"/>
      <c r="D39" s="151"/>
      <c r="E39" s="152"/>
      <c r="F39" s="153"/>
      <c r="G39" s="214" t="s">
        <v>389</v>
      </c>
      <c r="H39" s="164">
        <v>9050</v>
      </c>
      <c r="I39" s="164">
        <f t="shared" si="0"/>
        <v>9050</v>
      </c>
      <c r="J39" s="164">
        <f t="shared" si="1"/>
        <v>9050</v>
      </c>
    </row>
    <row r="40" spans="1:10" x14ac:dyDescent="0.2">
      <c r="A40" s="1120">
        <v>34</v>
      </c>
      <c r="B40" s="1118" t="s">
        <v>59</v>
      </c>
      <c r="C40" s="1106"/>
      <c r="D40" s="1107"/>
      <c r="E40" s="1108"/>
      <c r="F40" s="84" t="s">
        <v>60</v>
      </c>
      <c r="G40" s="215"/>
      <c r="H40" s="158">
        <f>SUM(H41:H41)</f>
        <v>100</v>
      </c>
      <c r="I40" s="158">
        <f t="shared" si="0"/>
        <v>100</v>
      </c>
      <c r="J40" s="158">
        <f t="shared" si="1"/>
        <v>100</v>
      </c>
    </row>
    <row r="41" spans="1:10" x14ac:dyDescent="0.2">
      <c r="A41" s="1120">
        <v>35</v>
      </c>
      <c r="B41" s="94"/>
      <c r="C41" s="55" t="s">
        <v>61</v>
      </c>
      <c r="D41" s="85"/>
      <c r="E41" s="70"/>
      <c r="F41" s="71" t="s">
        <v>62</v>
      </c>
      <c r="G41" s="206"/>
      <c r="H41" s="160">
        <v>100</v>
      </c>
      <c r="I41" s="160">
        <f t="shared" si="0"/>
        <v>100</v>
      </c>
      <c r="J41" s="160">
        <f t="shared" si="1"/>
        <v>100</v>
      </c>
    </row>
    <row r="42" spans="1:10" ht="12" customHeight="1" x14ac:dyDescent="0.2">
      <c r="A42" s="1120">
        <v>36</v>
      </c>
      <c r="B42" s="86"/>
      <c r="C42" s="39"/>
      <c r="D42" s="87"/>
      <c r="E42" s="88"/>
      <c r="F42" s="89"/>
      <c r="G42" s="216"/>
      <c r="H42" s="165"/>
      <c r="I42" s="165">
        <f t="shared" si="0"/>
        <v>0</v>
      </c>
      <c r="J42" s="165">
        <f t="shared" si="1"/>
        <v>0</v>
      </c>
    </row>
    <row r="43" spans="1:10" x14ac:dyDescent="0.2">
      <c r="A43" s="1120">
        <v>37</v>
      </c>
      <c r="B43" s="90" t="s">
        <v>71</v>
      </c>
      <c r="C43" s="91"/>
      <c r="D43" s="92"/>
      <c r="E43" s="93"/>
      <c r="F43" s="21" t="s">
        <v>72</v>
      </c>
      <c r="G43" s="217"/>
      <c r="H43" s="166">
        <f>+H45</f>
        <v>48704</v>
      </c>
      <c r="I43" s="166">
        <f t="shared" si="0"/>
        <v>48704</v>
      </c>
      <c r="J43" s="166">
        <f t="shared" si="1"/>
        <v>48704</v>
      </c>
    </row>
    <row r="44" spans="1:10" x14ac:dyDescent="0.2">
      <c r="A44" s="1120">
        <v>38</v>
      </c>
      <c r="B44" s="94"/>
      <c r="C44" s="83"/>
      <c r="D44" s="63"/>
      <c r="E44" s="64"/>
      <c r="F44" s="28"/>
      <c r="G44" s="206"/>
      <c r="H44" s="167"/>
      <c r="I44" s="167">
        <f t="shared" si="0"/>
        <v>0</v>
      </c>
      <c r="J44" s="167">
        <f t="shared" si="1"/>
        <v>0</v>
      </c>
    </row>
    <row r="45" spans="1:10" x14ac:dyDescent="0.2">
      <c r="A45" s="1120">
        <v>39</v>
      </c>
      <c r="B45" s="1113" t="s">
        <v>73</v>
      </c>
      <c r="C45" s="1109" t="s">
        <v>74</v>
      </c>
      <c r="D45" s="1102"/>
      <c r="E45" s="201"/>
      <c r="F45" s="202" t="s">
        <v>75</v>
      </c>
      <c r="G45" s="218"/>
      <c r="H45" s="168">
        <f>SUM(H46:H55)</f>
        <v>48704</v>
      </c>
      <c r="I45" s="168">
        <f t="shared" si="0"/>
        <v>48704</v>
      </c>
      <c r="J45" s="168">
        <f t="shared" si="1"/>
        <v>48704</v>
      </c>
    </row>
    <row r="46" spans="1:10" x14ac:dyDescent="0.2">
      <c r="A46" s="1120">
        <v>40</v>
      </c>
      <c r="B46" s="94"/>
      <c r="C46" s="66"/>
      <c r="D46" s="66" t="s">
        <v>38</v>
      </c>
      <c r="E46" s="67" t="s">
        <v>195</v>
      </c>
      <c r="F46" s="46" t="s">
        <v>140</v>
      </c>
      <c r="G46" s="206"/>
      <c r="H46" s="159">
        <v>40000</v>
      </c>
      <c r="I46" s="159">
        <f t="shared" si="0"/>
        <v>40000</v>
      </c>
      <c r="J46" s="159">
        <f t="shared" si="1"/>
        <v>40000</v>
      </c>
    </row>
    <row r="47" spans="1:10" x14ac:dyDescent="0.2">
      <c r="A47" s="1120">
        <v>41</v>
      </c>
      <c r="B47" s="94"/>
      <c r="C47" s="66"/>
      <c r="D47" s="66"/>
      <c r="E47" s="67" t="s">
        <v>209</v>
      </c>
      <c r="F47" s="68" t="s">
        <v>141</v>
      </c>
      <c r="G47" s="206" t="s">
        <v>213</v>
      </c>
      <c r="H47" s="169">
        <v>1810</v>
      </c>
      <c r="I47" s="169">
        <f t="shared" si="0"/>
        <v>1810</v>
      </c>
      <c r="J47" s="169">
        <f t="shared" si="1"/>
        <v>1810</v>
      </c>
    </row>
    <row r="48" spans="1:10" x14ac:dyDescent="0.2">
      <c r="A48" s="1120">
        <v>42</v>
      </c>
      <c r="B48" s="94"/>
      <c r="C48" s="66"/>
      <c r="D48" s="66"/>
      <c r="E48" s="67" t="s">
        <v>196</v>
      </c>
      <c r="F48" s="68"/>
      <c r="G48" s="206" t="s">
        <v>214</v>
      </c>
      <c r="H48" s="169">
        <v>857</v>
      </c>
      <c r="I48" s="169">
        <f t="shared" si="0"/>
        <v>857</v>
      </c>
      <c r="J48" s="169">
        <f t="shared" si="1"/>
        <v>857</v>
      </c>
    </row>
    <row r="49" spans="1:10" x14ac:dyDescent="0.2">
      <c r="A49" s="1120">
        <v>43</v>
      </c>
      <c r="B49" s="94"/>
      <c r="C49" s="66"/>
      <c r="D49" s="66"/>
      <c r="E49" s="67" t="s">
        <v>215</v>
      </c>
      <c r="F49" s="68"/>
      <c r="G49" s="206" t="s">
        <v>216</v>
      </c>
      <c r="H49" s="169">
        <v>93</v>
      </c>
      <c r="I49" s="169">
        <f t="shared" si="0"/>
        <v>93</v>
      </c>
      <c r="J49" s="169">
        <f t="shared" si="1"/>
        <v>93</v>
      </c>
    </row>
    <row r="50" spans="1:10" x14ac:dyDescent="0.2">
      <c r="A50" s="1120">
        <v>44</v>
      </c>
      <c r="B50" s="94"/>
      <c r="C50" s="66"/>
      <c r="D50" s="66"/>
      <c r="E50" s="67" t="s">
        <v>205</v>
      </c>
      <c r="F50" s="68"/>
      <c r="G50" s="206" t="s">
        <v>217</v>
      </c>
      <c r="H50" s="169">
        <v>640</v>
      </c>
      <c r="I50" s="169">
        <f t="shared" si="0"/>
        <v>640</v>
      </c>
      <c r="J50" s="169">
        <f t="shared" si="1"/>
        <v>640</v>
      </c>
    </row>
    <row r="51" spans="1:10" x14ac:dyDescent="0.2">
      <c r="A51" s="1120">
        <v>45</v>
      </c>
      <c r="B51" s="94"/>
      <c r="C51" s="94"/>
      <c r="D51" s="63"/>
      <c r="E51" s="64" t="s">
        <v>211</v>
      </c>
      <c r="F51" s="68" t="s">
        <v>76</v>
      </c>
      <c r="G51" s="206" t="s">
        <v>212</v>
      </c>
      <c r="H51" s="165">
        <v>310</v>
      </c>
      <c r="I51" s="165">
        <f t="shared" si="0"/>
        <v>310</v>
      </c>
      <c r="J51" s="165">
        <f t="shared" si="1"/>
        <v>310</v>
      </c>
    </row>
    <row r="52" spans="1:10" x14ac:dyDescent="0.2">
      <c r="A52" s="1120">
        <v>46</v>
      </c>
      <c r="B52" s="94"/>
      <c r="C52" s="94"/>
      <c r="D52" s="63"/>
      <c r="E52" s="64" t="s">
        <v>218</v>
      </c>
      <c r="F52" s="68" t="s">
        <v>142</v>
      </c>
      <c r="G52" s="206" t="s">
        <v>219</v>
      </c>
      <c r="H52" s="169">
        <v>1300</v>
      </c>
      <c r="I52" s="169">
        <f t="shared" si="0"/>
        <v>1300</v>
      </c>
      <c r="J52" s="169">
        <f t="shared" si="1"/>
        <v>1300</v>
      </c>
    </row>
    <row r="53" spans="1:10" x14ac:dyDescent="0.2">
      <c r="A53" s="1120">
        <v>47</v>
      </c>
      <c r="B53" s="94"/>
      <c r="C53" s="94"/>
      <c r="D53" s="63"/>
      <c r="E53" s="64" t="s">
        <v>108</v>
      </c>
      <c r="F53" s="68"/>
      <c r="G53" s="206" t="s">
        <v>377</v>
      </c>
      <c r="H53" s="169">
        <v>40</v>
      </c>
      <c r="I53" s="169">
        <f t="shared" si="0"/>
        <v>40</v>
      </c>
      <c r="J53" s="169">
        <f t="shared" si="1"/>
        <v>40</v>
      </c>
    </row>
    <row r="54" spans="1:10" x14ac:dyDescent="0.2">
      <c r="A54" s="1120">
        <v>48</v>
      </c>
      <c r="B54" s="94"/>
      <c r="C54" s="94"/>
      <c r="D54" s="63"/>
      <c r="E54" s="64" t="s">
        <v>221</v>
      </c>
      <c r="F54" s="68"/>
      <c r="G54" s="206" t="s">
        <v>220</v>
      </c>
      <c r="H54" s="169">
        <v>3600</v>
      </c>
      <c r="I54" s="169">
        <f t="shared" si="0"/>
        <v>3600</v>
      </c>
      <c r="J54" s="169">
        <f t="shared" si="1"/>
        <v>3600</v>
      </c>
    </row>
    <row r="55" spans="1:10" x14ac:dyDescent="0.2">
      <c r="A55" s="1120">
        <v>49</v>
      </c>
      <c r="B55" s="1119"/>
      <c r="C55" s="94" t="s">
        <v>74</v>
      </c>
      <c r="D55" s="63" t="s">
        <v>171</v>
      </c>
      <c r="E55" s="64" t="s">
        <v>211</v>
      </c>
      <c r="F55" s="68"/>
      <c r="G55" s="206" t="s">
        <v>222</v>
      </c>
      <c r="H55" s="169">
        <v>54</v>
      </c>
      <c r="I55" s="169">
        <f t="shared" si="0"/>
        <v>54</v>
      </c>
      <c r="J55" s="169">
        <f t="shared" si="1"/>
        <v>54</v>
      </c>
    </row>
    <row r="56" spans="1:10" x14ac:dyDescent="0.2">
      <c r="A56" s="1120">
        <v>50</v>
      </c>
      <c r="B56" s="90"/>
      <c r="C56" s="90"/>
      <c r="D56" s="92"/>
      <c r="E56" s="93"/>
      <c r="F56" s="21" t="s">
        <v>158</v>
      </c>
      <c r="G56" s="219"/>
      <c r="H56" s="166">
        <f>H57</f>
        <v>7530</v>
      </c>
      <c r="I56" s="166">
        <f t="shared" si="0"/>
        <v>7530</v>
      </c>
      <c r="J56" s="166">
        <f t="shared" si="1"/>
        <v>7530</v>
      </c>
    </row>
    <row r="57" spans="1:10" x14ac:dyDescent="0.2">
      <c r="A57" s="1120">
        <v>51</v>
      </c>
      <c r="B57" s="95"/>
      <c r="C57" s="94"/>
      <c r="D57" s="63"/>
      <c r="E57" s="64"/>
      <c r="F57" s="30"/>
      <c r="G57" s="206" t="s">
        <v>143</v>
      </c>
      <c r="H57" s="170">
        <v>7530</v>
      </c>
      <c r="I57" s="170">
        <f t="shared" si="0"/>
        <v>7530</v>
      </c>
      <c r="J57" s="170">
        <f t="shared" si="1"/>
        <v>7530</v>
      </c>
    </row>
    <row r="58" spans="1:10" x14ac:dyDescent="0.2">
      <c r="A58" s="1120">
        <v>52</v>
      </c>
      <c r="B58" s="95"/>
      <c r="C58" s="94"/>
      <c r="D58" s="63"/>
      <c r="E58" s="64"/>
      <c r="F58" s="68"/>
      <c r="G58" s="210"/>
      <c r="H58" s="167"/>
      <c r="I58" s="167">
        <f t="shared" si="0"/>
        <v>0</v>
      </c>
      <c r="J58" s="167">
        <f t="shared" si="1"/>
        <v>0</v>
      </c>
    </row>
    <row r="59" spans="1:10" ht="12.75" customHeight="1" x14ac:dyDescent="0.2">
      <c r="A59" s="1120">
        <v>53</v>
      </c>
      <c r="B59" s="94"/>
      <c r="C59" s="95"/>
      <c r="D59" s="96"/>
      <c r="E59" s="64"/>
      <c r="F59" s="68"/>
      <c r="G59" s="210"/>
      <c r="H59" s="171"/>
      <c r="I59" s="171">
        <f t="shared" si="0"/>
        <v>0</v>
      </c>
      <c r="J59" s="171">
        <f t="shared" si="1"/>
        <v>0</v>
      </c>
    </row>
    <row r="60" spans="1:10" ht="23.25" customHeight="1" thickBot="1" x14ac:dyDescent="0.25">
      <c r="A60" s="1120">
        <v>54</v>
      </c>
      <c r="B60" s="97"/>
      <c r="C60" s="97"/>
      <c r="D60" s="98"/>
      <c r="E60" s="99"/>
      <c r="F60" s="100" t="s">
        <v>77</v>
      </c>
      <c r="G60" s="220"/>
      <c r="H60" s="172">
        <f>SUM(H9+H11+H15+H23+H28+H40+H43+H56)</f>
        <v>455039</v>
      </c>
      <c r="I60" s="172">
        <f t="shared" si="0"/>
        <v>455039</v>
      </c>
      <c r="J60" s="172">
        <f t="shared" si="1"/>
        <v>455039</v>
      </c>
    </row>
  </sheetData>
  <mergeCells count="5">
    <mergeCell ref="A3:G4"/>
    <mergeCell ref="A1:J1"/>
    <mergeCell ref="H3:H6"/>
    <mergeCell ref="I3:I6"/>
    <mergeCell ref="J3:J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portrait" r:id="rId1"/>
  <headerFooter alignWithMargins="0">
    <oddFooter>&amp;LNávrh rozpočtut 2015&amp;CBP&amp;Rv11022015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130" zoomScaleNormal="130" workbookViewId="0">
      <selection activeCell="H10" sqref="H10:H12"/>
    </sheetView>
  </sheetViews>
  <sheetFormatPr defaultRowHeight="12.75" x14ac:dyDescent="0.2"/>
  <cols>
    <col min="1" max="1" width="2.7109375" style="1" customWidth="1"/>
    <col min="2" max="2" width="3.42578125" style="105" customWidth="1"/>
    <col min="3" max="3" width="7.28515625" style="27" customWidth="1"/>
    <col min="4" max="4" width="2.28515625" style="27" customWidth="1"/>
    <col min="5" max="5" width="41.140625" style="27" customWidth="1"/>
    <col min="6" max="7" width="11.42578125" style="27" hidden="1" customWidth="1"/>
    <col min="8" max="8" width="11.140625" style="27" bestFit="1" customWidth="1"/>
    <col min="9" max="10" width="8.7109375" style="27" hidden="1" customWidth="1"/>
    <col min="11" max="11" width="11.140625" style="27" bestFit="1" customWidth="1"/>
    <col min="12" max="16" width="7.7109375" style="27" hidden="1" customWidth="1"/>
    <col min="17" max="18" width="11.42578125" style="27" customWidth="1"/>
    <col min="19" max="16384" width="9.140625" style="27"/>
  </cols>
  <sheetData>
    <row r="1" spans="1:18" s="104" customFormat="1" ht="23.25" x14ac:dyDescent="0.35">
      <c r="A1" s="1370" t="s">
        <v>278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</row>
    <row r="2" spans="1:18" ht="13.5" thickBot="1" x14ac:dyDescent="0.25"/>
    <row r="3" spans="1:18" ht="19.5" customHeight="1" thickBot="1" x14ac:dyDescent="0.3">
      <c r="A3" s="1310" t="s">
        <v>230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2"/>
      <c r="L3" s="128"/>
      <c r="M3" s="129"/>
      <c r="N3" s="129"/>
      <c r="O3" s="129"/>
      <c r="P3" s="130"/>
      <c r="Q3" s="1373" t="s">
        <v>425</v>
      </c>
      <c r="R3" s="1373" t="s">
        <v>426</v>
      </c>
    </row>
    <row r="4" spans="1:18" ht="18.75" customHeight="1" x14ac:dyDescent="0.2">
      <c r="A4" s="109"/>
      <c r="B4" s="1386" t="s">
        <v>135</v>
      </c>
      <c r="C4" s="1387"/>
      <c r="D4" s="1387"/>
      <c r="E4" s="1387"/>
      <c r="F4" s="1387"/>
      <c r="G4" s="1387"/>
      <c r="H4" s="1387"/>
      <c r="I4" s="1387"/>
      <c r="J4" s="1387"/>
      <c r="K4" s="1388"/>
      <c r="L4" s="1313" t="s">
        <v>19</v>
      </c>
      <c r="M4" s="1314"/>
      <c r="N4" s="1314"/>
      <c r="O4" s="1314"/>
      <c r="P4" s="1315"/>
      <c r="Q4" s="1382"/>
      <c r="R4" s="1382"/>
    </row>
    <row r="5" spans="1:18" ht="15" x14ac:dyDescent="0.2">
      <c r="A5" s="110"/>
      <c r="B5" s="625" t="s">
        <v>96</v>
      </c>
      <c r="C5" s="626" t="s">
        <v>17</v>
      </c>
      <c r="D5" s="1389" t="s">
        <v>18</v>
      </c>
      <c r="E5" s="1390"/>
      <c r="F5" s="1390"/>
      <c r="G5" s="1390"/>
      <c r="H5" s="1390"/>
      <c r="I5" s="1390"/>
      <c r="J5" s="1390"/>
      <c r="K5" s="1391"/>
      <c r="L5" s="1379"/>
      <c r="M5" s="1380"/>
      <c r="N5" s="1380"/>
      <c r="O5" s="1380"/>
      <c r="P5" s="1381"/>
      <c r="Q5" s="1382"/>
      <c r="R5" s="1382"/>
    </row>
    <row r="6" spans="1:18" ht="15" x14ac:dyDescent="0.2">
      <c r="A6" s="111"/>
      <c r="B6" s="629" t="s">
        <v>97</v>
      </c>
      <c r="C6" s="630" t="s">
        <v>95</v>
      </c>
      <c r="D6" s="295"/>
      <c r="E6" s="296" t="s">
        <v>11</v>
      </c>
      <c r="F6" s="1320">
        <v>610</v>
      </c>
      <c r="G6" s="1322">
        <v>620</v>
      </c>
      <c r="H6" s="1320">
        <v>630</v>
      </c>
      <c r="I6" s="1322">
        <v>640</v>
      </c>
      <c r="J6" s="1378">
        <v>650</v>
      </c>
      <c r="K6" s="1378" t="s">
        <v>9</v>
      </c>
      <c r="L6" s="1385">
        <v>711</v>
      </c>
      <c r="M6" s="1322">
        <v>714</v>
      </c>
      <c r="N6" s="1322">
        <v>716</v>
      </c>
      <c r="O6" s="1322">
        <v>717</v>
      </c>
      <c r="P6" s="1384" t="s">
        <v>9</v>
      </c>
      <c r="Q6" s="1382"/>
      <c r="R6" s="1382"/>
    </row>
    <row r="7" spans="1:18" ht="15.75" thickBot="1" x14ac:dyDescent="0.25">
      <c r="A7" s="112"/>
      <c r="B7" s="631"/>
      <c r="C7" s="632"/>
      <c r="D7" s="299"/>
      <c r="E7" s="300"/>
      <c r="F7" s="1321"/>
      <c r="G7" s="1323"/>
      <c r="H7" s="1321"/>
      <c r="I7" s="1323"/>
      <c r="J7" s="1323"/>
      <c r="K7" s="1323"/>
      <c r="L7" s="1377"/>
      <c r="M7" s="1323"/>
      <c r="N7" s="1323"/>
      <c r="O7" s="1323"/>
      <c r="P7" s="1372"/>
      <c r="Q7" s="1383"/>
      <c r="R7" s="1383"/>
    </row>
    <row r="8" spans="1:18" ht="17.25" thickTop="1" thickBot="1" x14ac:dyDescent="0.25">
      <c r="A8" s="113">
        <v>1</v>
      </c>
      <c r="B8" s="633" t="s">
        <v>277</v>
      </c>
      <c r="C8" s="634"/>
      <c r="D8" s="635"/>
      <c r="E8" s="679"/>
      <c r="F8" s="680">
        <f t="shared" ref="F8:J8" si="0">SUM(F9:F12)</f>
        <v>0</v>
      </c>
      <c r="G8" s="680">
        <f t="shared" si="0"/>
        <v>0</v>
      </c>
      <c r="H8" s="680">
        <f>+H9</f>
        <v>2500</v>
      </c>
      <c r="I8" s="680">
        <f t="shared" si="0"/>
        <v>0</v>
      </c>
      <c r="J8" s="680">
        <f t="shared" si="0"/>
        <v>0</v>
      </c>
      <c r="K8" s="680">
        <f>+K9</f>
        <v>2500</v>
      </c>
      <c r="L8" s="681"/>
      <c r="M8" s="680"/>
      <c r="N8" s="680"/>
      <c r="O8" s="682"/>
      <c r="P8" s="683"/>
      <c r="Q8" s="680">
        <f>SUM(Q10:Q12)</f>
        <v>2500</v>
      </c>
      <c r="R8" s="680">
        <f>SUM(R10:R12)</f>
        <v>2500</v>
      </c>
    </row>
    <row r="9" spans="1:18" ht="16.5" thickTop="1" x14ac:dyDescent="0.25">
      <c r="A9" s="114">
        <v>2</v>
      </c>
      <c r="B9" s="587"/>
      <c r="C9" s="588" t="s">
        <v>271</v>
      </c>
      <c r="D9" s="304" t="s">
        <v>107</v>
      </c>
      <c r="E9" s="684"/>
      <c r="F9" s="306">
        <f>SUM(F10:F12)</f>
        <v>0</v>
      </c>
      <c r="G9" s="306">
        <f>SUM(G10:G12)</f>
        <v>0</v>
      </c>
      <c r="H9" s="306">
        <f>SUM(H10:H12)</f>
        <v>2500</v>
      </c>
      <c r="I9" s="306">
        <f>SUM(I10:I12)</f>
        <v>0</v>
      </c>
      <c r="J9" s="591">
        <f>SUM(J10:J12)</f>
        <v>0</v>
      </c>
      <c r="K9" s="591">
        <f>SUM(H9:J9)</f>
        <v>2500</v>
      </c>
      <c r="L9" s="646"/>
      <c r="M9" s="591"/>
      <c r="N9" s="591"/>
      <c r="O9" s="591"/>
      <c r="P9" s="685"/>
      <c r="Q9" s="594">
        <f>SUM(Q10:Q12)</f>
        <v>2500</v>
      </c>
      <c r="R9" s="594">
        <f>SUM(R10:R12)</f>
        <v>2500</v>
      </c>
    </row>
    <row r="10" spans="1:18" ht="15" x14ac:dyDescent="0.2">
      <c r="A10" s="114">
        <v>3</v>
      </c>
      <c r="B10" s="587"/>
      <c r="C10" s="686"/>
      <c r="D10" s="329" t="s">
        <v>13</v>
      </c>
      <c r="E10" s="597" t="s">
        <v>276</v>
      </c>
      <c r="F10" s="345"/>
      <c r="G10" s="346"/>
      <c r="H10" s="347">
        <v>1000</v>
      </c>
      <c r="I10" s="345"/>
      <c r="J10" s="346"/>
      <c r="K10" s="687">
        <f>SUM(H10:J10)</f>
        <v>1000</v>
      </c>
      <c r="L10" s="598"/>
      <c r="M10" s="346"/>
      <c r="N10" s="346"/>
      <c r="O10" s="346"/>
      <c r="P10" s="688"/>
      <c r="Q10" s="689">
        <v>1000</v>
      </c>
      <c r="R10" s="689">
        <v>1000</v>
      </c>
    </row>
    <row r="11" spans="1:18" ht="15" x14ac:dyDescent="0.2">
      <c r="A11" s="114">
        <v>4</v>
      </c>
      <c r="B11" s="587"/>
      <c r="C11" s="686"/>
      <c r="D11" s="329" t="s">
        <v>14</v>
      </c>
      <c r="E11" s="597" t="s">
        <v>116</v>
      </c>
      <c r="F11" s="345"/>
      <c r="G11" s="346"/>
      <c r="H11" s="347">
        <v>500</v>
      </c>
      <c r="I11" s="345"/>
      <c r="J11" s="346"/>
      <c r="K11" s="687">
        <f>SUM(H11:J11)</f>
        <v>500</v>
      </c>
      <c r="L11" s="598"/>
      <c r="M11" s="346"/>
      <c r="N11" s="346"/>
      <c r="O11" s="346"/>
      <c r="P11" s="688"/>
      <c r="Q11" s="689">
        <v>500</v>
      </c>
      <c r="R11" s="689">
        <v>500</v>
      </c>
    </row>
    <row r="12" spans="1:18" ht="15.75" thickBot="1" x14ac:dyDescent="0.25">
      <c r="A12" s="125">
        <v>5</v>
      </c>
      <c r="B12" s="690"/>
      <c r="C12" s="691"/>
      <c r="D12" s="692" t="s">
        <v>15</v>
      </c>
      <c r="E12" s="693" t="s">
        <v>70</v>
      </c>
      <c r="F12" s="694"/>
      <c r="G12" s="695"/>
      <c r="H12" s="696">
        <v>1000</v>
      </c>
      <c r="I12" s="694"/>
      <c r="J12" s="695"/>
      <c r="K12" s="697">
        <f>SUM(H12:J12)</f>
        <v>1000</v>
      </c>
      <c r="L12" s="698"/>
      <c r="M12" s="695"/>
      <c r="N12" s="695"/>
      <c r="O12" s="695"/>
      <c r="P12" s="699"/>
      <c r="Q12" s="700">
        <v>1000</v>
      </c>
      <c r="R12" s="700">
        <v>1000</v>
      </c>
    </row>
    <row r="13" spans="1:18" ht="15" x14ac:dyDescent="0.2">
      <c r="A13" s="119"/>
      <c r="B13" s="11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mergeCells count="19">
    <mergeCell ref="A1:R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  <mergeCell ref="L5:P5"/>
    <mergeCell ref="R3:R7"/>
    <mergeCell ref="Q3:Q7"/>
    <mergeCell ref="N6:N7"/>
    <mergeCell ref="M6:M7"/>
    <mergeCell ref="L4:P4"/>
    <mergeCell ref="P6:P7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portrait" r:id="rId1"/>
  <headerFooter alignWithMargins="0">
    <oddFooter>&amp;LNávrh Rozpočtu 2015&amp;CP6&amp;Rv11022015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4" zoomScale="85" zoomScaleNormal="85" zoomScaleSheetLayoutView="100" workbookViewId="0">
      <selection activeCell="P35" sqref="P35"/>
    </sheetView>
  </sheetViews>
  <sheetFormatPr defaultRowHeight="12.75" x14ac:dyDescent="0.2"/>
  <cols>
    <col min="1" max="1" width="3.85546875" style="1" customWidth="1"/>
    <col min="2" max="2" width="3.42578125" style="105" customWidth="1"/>
    <col min="3" max="3" width="7.28515625" style="27" customWidth="1"/>
    <col min="4" max="4" width="2.7109375" style="27" customWidth="1"/>
    <col min="5" max="5" width="37" style="27" customWidth="1"/>
    <col min="6" max="6" width="11.42578125" style="27" customWidth="1"/>
    <col min="7" max="7" width="11.42578125" style="27" hidden="1" customWidth="1"/>
    <col min="8" max="8" width="11.42578125" style="27" customWidth="1"/>
    <col min="9" max="9" width="11.42578125" style="27" hidden="1" customWidth="1"/>
    <col min="10" max="12" width="11.42578125" style="27" customWidth="1"/>
    <col min="13" max="13" width="9.140625" style="27"/>
    <col min="14" max="14" width="10.5703125" style="27" bestFit="1" customWidth="1"/>
    <col min="15" max="16384" width="9.140625" style="27"/>
  </cols>
  <sheetData>
    <row r="1" spans="1:13" ht="23.25" x14ac:dyDescent="0.35">
      <c r="A1" s="1309" t="s">
        <v>279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</row>
    <row r="2" spans="1:13" ht="8.25" customHeight="1" thickBot="1" x14ac:dyDescent="0.25"/>
    <row r="3" spans="1:13" ht="13.5" customHeight="1" thickBot="1" x14ac:dyDescent="0.25">
      <c r="A3" s="1342" t="s">
        <v>230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92" t="s">
        <v>427</v>
      </c>
      <c r="L3" s="1392" t="s">
        <v>426</v>
      </c>
    </row>
    <row r="4" spans="1:13" ht="18.75" customHeight="1" x14ac:dyDescent="0.3">
      <c r="A4" s="7"/>
      <c r="B4" s="701"/>
      <c r="C4" s="702"/>
      <c r="D4" s="703"/>
      <c r="E4" s="704"/>
      <c r="F4" s="1395" t="s">
        <v>135</v>
      </c>
      <c r="G4" s="1396"/>
      <c r="H4" s="1396"/>
      <c r="I4" s="1396"/>
      <c r="J4" s="1397"/>
      <c r="K4" s="1393"/>
      <c r="L4" s="1393"/>
    </row>
    <row r="5" spans="1:13" x14ac:dyDescent="0.2">
      <c r="A5" s="6"/>
      <c r="B5" s="705" t="s">
        <v>96</v>
      </c>
      <c r="C5" s="706" t="s">
        <v>17</v>
      </c>
      <c r="D5" s="1406" t="s">
        <v>18</v>
      </c>
      <c r="E5" s="1407"/>
      <c r="F5" s="1407"/>
      <c r="G5" s="1407"/>
      <c r="H5" s="1407"/>
      <c r="I5" s="1407"/>
      <c r="J5" s="1407"/>
      <c r="K5" s="1393"/>
      <c r="L5" s="1393"/>
    </row>
    <row r="6" spans="1:13" x14ac:dyDescent="0.2">
      <c r="A6" s="7"/>
      <c r="B6" s="707" t="s">
        <v>97</v>
      </c>
      <c r="C6" s="708" t="s">
        <v>95</v>
      </c>
      <c r="D6" s="703"/>
      <c r="E6" s="704" t="s">
        <v>11</v>
      </c>
      <c r="F6" s="1398">
        <v>610</v>
      </c>
      <c r="G6" s="1400">
        <v>620</v>
      </c>
      <c r="H6" s="1400">
        <v>630</v>
      </c>
      <c r="I6" s="1404">
        <v>640</v>
      </c>
      <c r="J6" s="1402" t="s">
        <v>9</v>
      </c>
      <c r="K6" s="1393"/>
      <c r="L6" s="1393"/>
    </row>
    <row r="7" spans="1:13" ht="13.5" thickBot="1" x14ac:dyDescent="0.25">
      <c r="A7" s="8"/>
      <c r="B7" s="709"/>
      <c r="C7" s="710"/>
      <c r="D7" s="711"/>
      <c r="E7" s="712"/>
      <c r="F7" s="1399"/>
      <c r="G7" s="1401"/>
      <c r="H7" s="1401"/>
      <c r="I7" s="1405"/>
      <c r="J7" s="1403"/>
      <c r="K7" s="1394"/>
      <c r="L7" s="1394"/>
    </row>
    <row r="8" spans="1:13" ht="15.75" thickTop="1" x14ac:dyDescent="0.2">
      <c r="A8" s="107">
        <v>1</v>
      </c>
      <c r="B8" s="713"/>
      <c r="C8" s="714" t="s">
        <v>279</v>
      </c>
      <c r="D8" s="715"/>
      <c r="E8" s="716"/>
      <c r="F8" s="717">
        <f>SUM(F9+F22+F40+F47+F56)</f>
        <v>111000</v>
      </c>
      <c r="G8" s="717">
        <f>SUM(G9+G22+G40+G47+G56)</f>
        <v>0</v>
      </c>
      <c r="H8" s="717">
        <f>SUM(H9+H22+H40+H47+H56)</f>
        <v>15840</v>
      </c>
      <c r="I8" s="717">
        <f>SUM(I9+I22+I40+I47+I56)</f>
        <v>0</v>
      </c>
      <c r="J8" s="718">
        <f>SUM(J9+J22+J40+J47+J56)</f>
        <v>126840</v>
      </c>
      <c r="K8" s="718">
        <f>+J8</f>
        <v>126840</v>
      </c>
      <c r="L8" s="718">
        <f>+J8</f>
        <v>126840</v>
      </c>
    </row>
    <row r="9" spans="1:13" ht="14.25" x14ac:dyDescent="0.2">
      <c r="A9" s="108">
        <v>2</v>
      </c>
      <c r="B9" s="719">
        <v>1</v>
      </c>
      <c r="C9" s="720" t="s">
        <v>126</v>
      </c>
      <c r="D9" s="721"/>
      <c r="E9" s="721"/>
      <c r="F9" s="722">
        <f>SUM(F10)</f>
        <v>40000</v>
      </c>
      <c r="G9" s="722">
        <f>SUM(G10)</f>
        <v>0</v>
      </c>
      <c r="H9" s="722">
        <f>SUM(H10)</f>
        <v>5380</v>
      </c>
      <c r="I9" s="722">
        <f>SUM(I10)</f>
        <v>0</v>
      </c>
      <c r="J9" s="722">
        <f>J10</f>
        <v>45380</v>
      </c>
      <c r="K9" s="722">
        <f>K10</f>
        <v>45380</v>
      </c>
      <c r="L9" s="722">
        <f>L10</f>
        <v>45380</v>
      </c>
      <c r="M9" s="106"/>
    </row>
    <row r="10" spans="1:13" ht="15" x14ac:dyDescent="0.25">
      <c r="A10" s="108">
        <v>3</v>
      </c>
      <c r="B10" s="723"/>
      <c r="C10" s="724" t="s">
        <v>280</v>
      </c>
      <c r="D10" s="725" t="s">
        <v>117</v>
      </c>
      <c r="E10" s="726"/>
      <c r="F10" s="727">
        <f>SUM(F11:F21)</f>
        <v>40000</v>
      </c>
      <c r="G10" s="727">
        <f>SUM(G11:G21)</f>
        <v>0</v>
      </c>
      <c r="H10" s="727">
        <f>SUM(H11:H21)</f>
        <v>5380</v>
      </c>
      <c r="I10" s="727">
        <f>SUM(I11:I21)</f>
        <v>0</v>
      </c>
      <c r="J10" s="727">
        <f>SUM(J11:J21)</f>
        <v>45380</v>
      </c>
      <c r="K10" s="727">
        <f>+J10</f>
        <v>45380</v>
      </c>
      <c r="L10" s="727">
        <f>+J10</f>
        <v>45380</v>
      </c>
      <c r="M10" s="106"/>
    </row>
    <row r="11" spans="1:13" ht="14.25" x14ac:dyDescent="0.2">
      <c r="A11" s="107">
        <v>4</v>
      </c>
      <c r="B11" s="723"/>
      <c r="C11" s="728"/>
      <c r="D11" s="729"/>
      <c r="E11" s="730" t="s">
        <v>257</v>
      </c>
      <c r="F11" s="731">
        <v>40000</v>
      </c>
      <c r="G11" s="731"/>
      <c r="H11" s="732"/>
      <c r="I11" s="733"/>
      <c r="J11" s="731">
        <f t="shared" ref="J11:J38" si="0">SUM(F11:I11)</f>
        <v>40000</v>
      </c>
      <c r="K11" s="731">
        <f>+J11</f>
        <v>40000</v>
      </c>
      <c r="L11" s="731">
        <f>+J11</f>
        <v>40000</v>
      </c>
      <c r="M11" s="106"/>
    </row>
    <row r="12" spans="1:13" ht="14.25" x14ac:dyDescent="0.2">
      <c r="A12" s="108">
        <v>5</v>
      </c>
      <c r="B12" s="723"/>
      <c r="C12" s="728"/>
      <c r="D12" s="729"/>
      <c r="E12" s="730" t="s">
        <v>281</v>
      </c>
      <c r="F12" s="733"/>
      <c r="G12" s="733"/>
      <c r="H12" s="734">
        <v>3000</v>
      </c>
      <c r="I12" s="733"/>
      <c r="J12" s="731">
        <f t="shared" si="0"/>
        <v>3000</v>
      </c>
      <c r="K12" s="731">
        <f t="shared" ref="K12:K58" si="1">+J12</f>
        <v>3000</v>
      </c>
      <c r="L12" s="731">
        <f t="shared" ref="L12:L58" si="2">+J12</f>
        <v>3000</v>
      </c>
      <c r="M12" s="106"/>
    </row>
    <row r="13" spans="1:13" ht="14.25" x14ac:dyDescent="0.2">
      <c r="A13" s="108">
        <v>6</v>
      </c>
      <c r="B13" s="723"/>
      <c r="C13" s="728"/>
      <c r="D13" s="729"/>
      <c r="E13" s="730" t="s">
        <v>282</v>
      </c>
      <c r="F13" s="733"/>
      <c r="G13" s="733"/>
      <c r="H13" s="734">
        <v>800</v>
      </c>
      <c r="I13" s="733"/>
      <c r="J13" s="731">
        <f t="shared" si="0"/>
        <v>800</v>
      </c>
      <c r="K13" s="731">
        <f t="shared" si="1"/>
        <v>800</v>
      </c>
      <c r="L13" s="731">
        <f t="shared" si="2"/>
        <v>800</v>
      </c>
      <c r="M13" s="106"/>
    </row>
    <row r="14" spans="1:13" ht="14.25" x14ac:dyDescent="0.2">
      <c r="A14" s="107">
        <v>7</v>
      </c>
      <c r="B14" s="723"/>
      <c r="C14" s="728"/>
      <c r="D14" s="729"/>
      <c r="E14" s="730" t="s">
        <v>283</v>
      </c>
      <c r="F14" s="731"/>
      <c r="G14" s="731"/>
      <c r="H14" s="734">
        <v>100</v>
      </c>
      <c r="I14" s="731"/>
      <c r="J14" s="731">
        <f t="shared" si="0"/>
        <v>100</v>
      </c>
      <c r="K14" s="731">
        <f t="shared" si="1"/>
        <v>100</v>
      </c>
      <c r="L14" s="731">
        <f t="shared" si="2"/>
        <v>100</v>
      </c>
      <c r="M14" s="106"/>
    </row>
    <row r="15" spans="1:13" ht="14.25" x14ac:dyDescent="0.2">
      <c r="A15" s="108">
        <v>8</v>
      </c>
      <c r="B15" s="723"/>
      <c r="C15" s="728"/>
      <c r="D15" s="729"/>
      <c r="E15" s="730" t="s">
        <v>284</v>
      </c>
      <c r="F15" s="731"/>
      <c r="G15" s="731"/>
      <c r="H15" s="734">
        <v>100</v>
      </c>
      <c r="I15" s="731"/>
      <c r="J15" s="731">
        <f t="shared" si="0"/>
        <v>100</v>
      </c>
      <c r="K15" s="731">
        <f t="shared" si="1"/>
        <v>100</v>
      </c>
      <c r="L15" s="731">
        <f t="shared" si="2"/>
        <v>100</v>
      </c>
      <c r="M15" s="106"/>
    </row>
    <row r="16" spans="1:13" ht="14.25" x14ac:dyDescent="0.2">
      <c r="A16" s="108">
        <v>9</v>
      </c>
      <c r="B16" s="723"/>
      <c r="C16" s="728"/>
      <c r="D16" s="729"/>
      <c r="E16" s="730" t="s">
        <v>285</v>
      </c>
      <c r="F16" s="731"/>
      <c r="G16" s="731"/>
      <c r="H16" s="734">
        <v>30</v>
      </c>
      <c r="I16" s="731"/>
      <c r="J16" s="731">
        <v>30</v>
      </c>
      <c r="K16" s="731">
        <f t="shared" si="1"/>
        <v>30</v>
      </c>
      <c r="L16" s="731">
        <f t="shared" si="2"/>
        <v>30</v>
      </c>
      <c r="M16" s="106"/>
    </row>
    <row r="17" spans="1:14" ht="14.25" x14ac:dyDescent="0.2">
      <c r="A17" s="107">
        <v>10</v>
      </c>
      <c r="B17" s="723"/>
      <c r="C17" s="728"/>
      <c r="D17" s="729"/>
      <c r="E17" s="730" t="s">
        <v>287</v>
      </c>
      <c r="F17" s="731"/>
      <c r="G17" s="731"/>
      <c r="H17" s="734">
        <v>500</v>
      </c>
      <c r="I17" s="731"/>
      <c r="J17" s="731">
        <f t="shared" si="0"/>
        <v>500</v>
      </c>
      <c r="K17" s="731">
        <f t="shared" si="1"/>
        <v>500</v>
      </c>
      <c r="L17" s="731">
        <f t="shared" si="2"/>
        <v>500</v>
      </c>
      <c r="M17" s="106"/>
    </row>
    <row r="18" spans="1:14" ht="14.25" x14ac:dyDescent="0.2">
      <c r="A18" s="108">
        <v>11</v>
      </c>
      <c r="B18" s="723"/>
      <c r="C18" s="728"/>
      <c r="D18" s="729"/>
      <c r="E18" s="730" t="s">
        <v>289</v>
      </c>
      <c r="F18" s="731"/>
      <c r="G18" s="731"/>
      <c r="H18" s="734">
        <v>500</v>
      </c>
      <c r="I18" s="731"/>
      <c r="J18" s="731">
        <f t="shared" si="0"/>
        <v>500</v>
      </c>
      <c r="K18" s="731">
        <f t="shared" si="1"/>
        <v>500</v>
      </c>
      <c r="L18" s="731">
        <f t="shared" si="2"/>
        <v>500</v>
      </c>
      <c r="M18" s="106"/>
      <c r="N18" s="1277"/>
    </row>
    <row r="19" spans="1:14" ht="14.25" x14ac:dyDescent="0.2">
      <c r="A19" s="108">
        <v>12</v>
      </c>
      <c r="B19" s="723"/>
      <c r="C19" s="728"/>
      <c r="D19" s="729"/>
      <c r="E19" s="730" t="s">
        <v>380</v>
      </c>
      <c r="F19" s="731"/>
      <c r="G19" s="731"/>
      <c r="H19" s="734">
        <v>150</v>
      </c>
      <c r="I19" s="731"/>
      <c r="J19" s="731">
        <f t="shared" si="0"/>
        <v>150</v>
      </c>
      <c r="K19" s="731">
        <f t="shared" si="1"/>
        <v>150</v>
      </c>
      <c r="L19" s="731">
        <f t="shared" si="2"/>
        <v>150</v>
      </c>
      <c r="M19" s="106"/>
    </row>
    <row r="20" spans="1:14" ht="14.25" x14ac:dyDescent="0.2">
      <c r="A20" s="107">
        <v>13</v>
      </c>
      <c r="B20" s="723"/>
      <c r="C20" s="728"/>
      <c r="D20" s="729"/>
      <c r="E20" s="730" t="s">
        <v>290</v>
      </c>
      <c r="F20" s="731"/>
      <c r="G20" s="731"/>
      <c r="H20" s="734">
        <v>100</v>
      </c>
      <c r="I20" s="731"/>
      <c r="J20" s="731">
        <f t="shared" si="0"/>
        <v>100</v>
      </c>
      <c r="K20" s="731">
        <f t="shared" si="1"/>
        <v>100</v>
      </c>
      <c r="L20" s="731">
        <f t="shared" si="2"/>
        <v>100</v>
      </c>
      <c r="M20" s="106"/>
    </row>
    <row r="21" spans="1:14" ht="14.25" x14ac:dyDescent="0.2">
      <c r="A21" s="108">
        <v>14</v>
      </c>
      <c r="B21" s="723"/>
      <c r="C21" s="728"/>
      <c r="D21" s="729"/>
      <c r="E21" s="730" t="s">
        <v>288</v>
      </c>
      <c r="F21" s="731"/>
      <c r="G21" s="731"/>
      <c r="H21" s="734">
        <v>100</v>
      </c>
      <c r="I21" s="731"/>
      <c r="J21" s="731">
        <f t="shared" si="0"/>
        <v>100</v>
      </c>
      <c r="K21" s="731">
        <f t="shared" si="1"/>
        <v>100</v>
      </c>
      <c r="L21" s="731">
        <f t="shared" si="2"/>
        <v>100</v>
      </c>
      <c r="M21" s="106"/>
    </row>
    <row r="22" spans="1:14" ht="14.25" x14ac:dyDescent="0.2">
      <c r="A22" s="108">
        <v>15</v>
      </c>
      <c r="B22" s="719">
        <v>2</v>
      </c>
      <c r="C22" s="720" t="s">
        <v>127</v>
      </c>
      <c r="D22" s="721"/>
      <c r="E22" s="721"/>
      <c r="F22" s="722">
        <f>SUM(F23)</f>
        <v>45000</v>
      </c>
      <c r="G22" s="722">
        <f>SUM(G23)</f>
        <v>0</v>
      </c>
      <c r="H22" s="722">
        <f>SUM(H23)</f>
        <v>5820</v>
      </c>
      <c r="I22" s="722">
        <f>SUM(I23)</f>
        <v>0</v>
      </c>
      <c r="J22" s="722">
        <f t="shared" si="0"/>
        <v>50820</v>
      </c>
      <c r="K22" s="722">
        <f t="shared" si="1"/>
        <v>50820</v>
      </c>
      <c r="L22" s="722">
        <f t="shared" si="2"/>
        <v>50820</v>
      </c>
      <c r="M22" s="106"/>
    </row>
    <row r="23" spans="1:14" ht="15" x14ac:dyDescent="0.25">
      <c r="A23" s="107">
        <v>16</v>
      </c>
      <c r="B23" s="723"/>
      <c r="C23" s="724" t="s">
        <v>291</v>
      </c>
      <c r="D23" s="725" t="s">
        <v>118</v>
      </c>
      <c r="E23" s="726"/>
      <c r="F23" s="727">
        <f>SUM(F24:F38)</f>
        <v>45000</v>
      </c>
      <c r="G23" s="727">
        <f>SUM(G24:G38)</f>
        <v>0</v>
      </c>
      <c r="H23" s="727">
        <f>SUM(H24:H38)</f>
        <v>5820</v>
      </c>
      <c r="I23" s="727">
        <f>SUM(I24:I38)</f>
        <v>0</v>
      </c>
      <c r="J23" s="727">
        <f t="shared" si="0"/>
        <v>50820</v>
      </c>
      <c r="K23" s="727">
        <f t="shared" si="1"/>
        <v>50820</v>
      </c>
      <c r="L23" s="727">
        <f t="shared" si="2"/>
        <v>50820</v>
      </c>
      <c r="M23" s="106"/>
    </row>
    <row r="24" spans="1:14" ht="14.25" x14ac:dyDescent="0.2">
      <c r="A24" s="108">
        <v>17</v>
      </c>
      <c r="B24" s="723"/>
      <c r="C24" s="728"/>
      <c r="D24" s="729"/>
      <c r="E24" s="730" t="s">
        <v>257</v>
      </c>
      <c r="F24" s="731">
        <v>45000</v>
      </c>
      <c r="G24" s="731"/>
      <c r="H24" s="732"/>
      <c r="I24" s="733"/>
      <c r="J24" s="731">
        <f t="shared" si="0"/>
        <v>45000</v>
      </c>
      <c r="K24" s="731">
        <f t="shared" si="1"/>
        <v>45000</v>
      </c>
      <c r="L24" s="731">
        <f t="shared" si="2"/>
        <v>45000</v>
      </c>
      <c r="M24" s="106"/>
    </row>
    <row r="25" spans="1:14" ht="14.25" x14ac:dyDescent="0.2">
      <c r="A25" s="108">
        <v>18</v>
      </c>
      <c r="B25" s="723"/>
      <c r="C25" s="728"/>
      <c r="D25" s="729"/>
      <c r="E25" s="730" t="s">
        <v>292</v>
      </c>
      <c r="F25" s="733"/>
      <c r="G25" s="733"/>
      <c r="H25" s="734">
        <v>3000</v>
      </c>
      <c r="I25" s="733"/>
      <c r="J25" s="731">
        <f t="shared" si="0"/>
        <v>3000</v>
      </c>
      <c r="K25" s="731">
        <f t="shared" si="1"/>
        <v>3000</v>
      </c>
      <c r="L25" s="731">
        <f t="shared" si="2"/>
        <v>3000</v>
      </c>
      <c r="M25" s="106"/>
    </row>
    <row r="26" spans="1:14" ht="14.25" x14ac:dyDescent="0.2">
      <c r="A26" s="107">
        <v>19</v>
      </c>
      <c r="B26" s="723"/>
      <c r="C26" s="728"/>
      <c r="D26" s="729"/>
      <c r="E26" s="730" t="s">
        <v>282</v>
      </c>
      <c r="F26" s="733"/>
      <c r="G26" s="733"/>
      <c r="H26" s="734">
        <v>1000</v>
      </c>
      <c r="I26" s="733"/>
      <c r="J26" s="731">
        <f t="shared" si="0"/>
        <v>1000</v>
      </c>
      <c r="K26" s="731">
        <f t="shared" si="1"/>
        <v>1000</v>
      </c>
      <c r="L26" s="731">
        <f t="shared" si="2"/>
        <v>1000</v>
      </c>
      <c r="M26" s="106"/>
    </row>
    <row r="27" spans="1:14" ht="14.25" x14ac:dyDescent="0.2">
      <c r="A27" s="108">
        <v>20</v>
      </c>
      <c r="B27" s="723"/>
      <c r="C27" s="728"/>
      <c r="D27" s="729"/>
      <c r="E27" s="730" t="s">
        <v>283</v>
      </c>
      <c r="F27" s="733"/>
      <c r="G27" s="733"/>
      <c r="H27" s="734">
        <v>110</v>
      </c>
      <c r="I27" s="733"/>
      <c r="J27" s="731">
        <f t="shared" si="0"/>
        <v>110</v>
      </c>
      <c r="K27" s="731">
        <f t="shared" si="1"/>
        <v>110</v>
      </c>
      <c r="L27" s="731">
        <f t="shared" si="2"/>
        <v>110</v>
      </c>
      <c r="M27" s="106"/>
    </row>
    <row r="28" spans="1:14" ht="14.25" x14ac:dyDescent="0.2">
      <c r="A28" s="108">
        <v>21</v>
      </c>
      <c r="B28" s="723"/>
      <c r="C28" s="728"/>
      <c r="D28" s="729"/>
      <c r="E28" s="730" t="s">
        <v>284</v>
      </c>
      <c r="F28" s="733"/>
      <c r="G28" s="733"/>
      <c r="H28" s="734">
        <v>150</v>
      </c>
      <c r="I28" s="733"/>
      <c r="J28" s="731">
        <f t="shared" si="0"/>
        <v>150</v>
      </c>
      <c r="K28" s="731">
        <f t="shared" si="1"/>
        <v>150</v>
      </c>
      <c r="L28" s="731">
        <f t="shared" si="2"/>
        <v>150</v>
      </c>
      <c r="M28" s="106"/>
    </row>
    <row r="29" spans="1:14" ht="14.25" x14ac:dyDescent="0.2">
      <c r="A29" s="107">
        <v>22</v>
      </c>
      <c r="B29" s="723"/>
      <c r="C29" s="728"/>
      <c r="D29" s="729"/>
      <c r="E29" s="730" t="s">
        <v>285</v>
      </c>
      <c r="F29" s="731"/>
      <c r="G29" s="731"/>
      <c r="H29" s="734">
        <v>20</v>
      </c>
      <c r="I29" s="731"/>
      <c r="J29" s="731">
        <f t="shared" si="0"/>
        <v>20</v>
      </c>
      <c r="K29" s="731">
        <f t="shared" si="1"/>
        <v>20</v>
      </c>
      <c r="L29" s="731">
        <f t="shared" si="2"/>
        <v>20</v>
      </c>
      <c r="M29" s="106"/>
    </row>
    <row r="30" spans="1:14" ht="14.25" x14ac:dyDescent="0.2">
      <c r="A30" s="108">
        <v>23</v>
      </c>
      <c r="B30" s="723"/>
      <c r="C30" s="728"/>
      <c r="D30" s="729"/>
      <c r="E30" s="730" t="s">
        <v>241</v>
      </c>
      <c r="F30" s="731"/>
      <c r="G30" s="731"/>
      <c r="H30" s="734">
        <v>50</v>
      </c>
      <c r="I30" s="731"/>
      <c r="J30" s="731">
        <f t="shared" si="0"/>
        <v>50</v>
      </c>
      <c r="K30" s="731">
        <f t="shared" si="1"/>
        <v>50</v>
      </c>
      <c r="L30" s="731">
        <f t="shared" si="2"/>
        <v>50</v>
      </c>
      <c r="M30" s="106"/>
    </row>
    <row r="31" spans="1:14" ht="14.25" x14ac:dyDescent="0.2">
      <c r="A31" s="108">
        <v>24</v>
      </c>
      <c r="B31" s="723"/>
      <c r="C31" s="728"/>
      <c r="D31" s="729"/>
      <c r="E31" s="730" t="s">
        <v>286</v>
      </c>
      <c r="F31" s="731"/>
      <c r="G31" s="731"/>
      <c r="H31" s="734">
        <v>300</v>
      </c>
      <c r="I31" s="731"/>
      <c r="J31" s="731">
        <f t="shared" si="0"/>
        <v>300</v>
      </c>
      <c r="K31" s="731">
        <f t="shared" si="1"/>
        <v>300</v>
      </c>
      <c r="L31" s="731">
        <f t="shared" si="2"/>
        <v>300</v>
      </c>
      <c r="M31" s="106"/>
    </row>
    <row r="32" spans="1:14" ht="14.25" x14ac:dyDescent="0.2">
      <c r="A32" s="107">
        <v>25</v>
      </c>
      <c r="B32" s="723"/>
      <c r="C32" s="728"/>
      <c r="D32" s="729"/>
      <c r="E32" s="730" t="s">
        <v>287</v>
      </c>
      <c r="F32" s="731"/>
      <c r="G32" s="731"/>
      <c r="H32" s="734">
        <v>500</v>
      </c>
      <c r="I32" s="731"/>
      <c r="J32" s="731">
        <f t="shared" si="0"/>
        <v>500</v>
      </c>
      <c r="K32" s="731">
        <f t="shared" si="1"/>
        <v>500</v>
      </c>
      <c r="L32" s="731">
        <f t="shared" si="2"/>
        <v>500</v>
      </c>
      <c r="M32" s="106"/>
    </row>
    <row r="33" spans="1:13" ht="14.25" x14ac:dyDescent="0.2">
      <c r="A33" s="108">
        <v>26</v>
      </c>
      <c r="B33" s="723"/>
      <c r="C33" s="728"/>
      <c r="D33" s="729"/>
      <c r="E33" s="730" t="s">
        <v>288</v>
      </c>
      <c r="F33" s="731"/>
      <c r="G33" s="731"/>
      <c r="H33" s="734">
        <v>20</v>
      </c>
      <c r="I33" s="731"/>
      <c r="J33" s="731">
        <f t="shared" si="0"/>
        <v>20</v>
      </c>
      <c r="K33" s="731">
        <f t="shared" si="1"/>
        <v>20</v>
      </c>
      <c r="L33" s="731">
        <f t="shared" si="2"/>
        <v>20</v>
      </c>
      <c r="M33" s="106"/>
    </row>
    <row r="34" spans="1:13" ht="14.25" x14ac:dyDescent="0.2">
      <c r="A34" s="108">
        <v>27</v>
      </c>
      <c r="B34" s="723"/>
      <c r="C34" s="728"/>
      <c r="D34" s="729"/>
      <c r="E34" s="730" t="s">
        <v>293</v>
      </c>
      <c r="F34" s="731"/>
      <c r="G34" s="731"/>
      <c r="H34" s="734">
        <v>200</v>
      </c>
      <c r="I34" s="731"/>
      <c r="J34" s="731">
        <f t="shared" si="0"/>
        <v>200</v>
      </c>
      <c r="K34" s="731">
        <f t="shared" si="1"/>
        <v>200</v>
      </c>
      <c r="L34" s="731">
        <f t="shared" si="2"/>
        <v>200</v>
      </c>
      <c r="M34" s="106"/>
    </row>
    <row r="35" spans="1:13" ht="14.25" x14ac:dyDescent="0.2">
      <c r="A35" s="107">
        <v>28</v>
      </c>
      <c r="B35" s="723"/>
      <c r="C35" s="728"/>
      <c r="D35" s="729"/>
      <c r="E35" s="730" t="s">
        <v>381</v>
      </c>
      <c r="F35" s="731"/>
      <c r="G35" s="731"/>
      <c r="H35" s="734">
        <v>70</v>
      </c>
      <c r="I35" s="731"/>
      <c r="J35" s="731">
        <f t="shared" si="0"/>
        <v>70</v>
      </c>
      <c r="K35" s="731">
        <f t="shared" si="1"/>
        <v>70</v>
      </c>
      <c r="L35" s="731">
        <f t="shared" si="2"/>
        <v>70</v>
      </c>
      <c r="M35" s="106"/>
    </row>
    <row r="36" spans="1:13" ht="14.25" x14ac:dyDescent="0.2">
      <c r="A36" s="108">
        <v>29</v>
      </c>
      <c r="B36" s="723"/>
      <c r="C36" s="728"/>
      <c r="D36" s="729"/>
      <c r="E36" s="730" t="s">
        <v>236</v>
      </c>
      <c r="F36" s="731"/>
      <c r="G36" s="731"/>
      <c r="H36" s="734">
        <v>100</v>
      </c>
      <c r="I36" s="731"/>
      <c r="J36" s="731">
        <f t="shared" si="0"/>
        <v>100</v>
      </c>
      <c r="K36" s="731">
        <f t="shared" si="1"/>
        <v>100</v>
      </c>
      <c r="L36" s="731">
        <f t="shared" si="2"/>
        <v>100</v>
      </c>
      <c r="M36" s="106"/>
    </row>
    <row r="37" spans="1:13" ht="14.25" x14ac:dyDescent="0.2">
      <c r="A37" s="108">
        <v>30</v>
      </c>
      <c r="B37" s="723"/>
      <c r="C37" s="728"/>
      <c r="D37" s="729"/>
      <c r="E37" s="730" t="s">
        <v>380</v>
      </c>
      <c r="F37" s="731"/>
      <c r="G37" s="731"/>
      <c r="H37" s="734">
        <v>150</v>
      </c>
      <c r="I37" s="731"/>
      <c r="J37" s="731">
        <f t="shared" si="0"/>
        <v>150</v>
      </c>
      <c r="K37" s="731">
        <f t="shared" si="1"/>
        <v>150</v>
      </c>
      <c r="L37" s="731">
        <f t="shared" si="2"/>
        <v>150</v>
      </c>
      <c r="M37" s="106"/>
    </row>
    <row r="38" spans="1:13" ht="13.15" customHeight="1" x14ac:dyDescent="0.2">
      <c r="A38" s="107">
        <v>31</v>
      </c>
      <c r="B38" s="723"/>
      <c r="C38" s="728"/>
      <c r="D38" s="729"/>
      <c r="E38" s="730" t="s">
        <v>290</v>
      </c>
      <c r="F38" s="731"/>
      <c r="G38" s="731"/>
      <c r="H38" s="734">
        <v>150</v>
      </c>
      <c r="I38" s="731"/>
      <c r="J38" s="731">
        <f t="shared" si="0"/>
        <v>150</v>
      </c>
      <c r="K38" s="731">
        <f t="shared" si="1"/>
        <v>150</v>
      </c>
      <c r="L38" s="731">
        <f t="shared" si="2"/>
        <v>150</v>
      </c>
      <c r="M38" s="106"/>
    </row>
    <row r="39" spans="1:13" ht="14.25" hidden="1" x14ac:dyDescent="0.2">
      <c r="A39" s="108">
        <v>32</v>
      </c>
      <c r="B39" s="723"/>
      <c r="C39" s="728"/>
      <c r="D39" s="729"/>
      <c r="E39" s="730"/>
      <c r="F39" s="731"/>
      <c r="G39" s="731"/>
      <c r="H39" s="734"/>
      <c r="I39" s="731"/>
      <c r="J39" s="733"/>
      <c r="K39" s="733">
        <f t="shared" si="1"/>
        <v>0</v>
      </c>
      <c r="L39" s="733">
        <f t="shared" si="2"/>
        <v>0</v>
      </c>
      <c r="M39" s="106"/>
    </row>
    <row r="40" spans="1:13" ht="14.25" x14ac:dyDescent="0.2">
      <c r="A40" s="108">
        <v>33</v>
      </c>
      <c r="B40" s="719">
        <v>3</v>
      </c>
      <c r="C40" s="720" t="s">
        <v>128</v>
      </c>
      <c r="D40" s="721"/>
      <c r="E40" s="721"/>
      <c r="F40" s="722">
        <f>SUM(F41)</f>
        <v>9000</v>
      </c>
      <c r="G40" s="722">
        <f>SUM(G41)</f>
        <v>0</v>
      </c>
      <c r="H40" s="722">
        <f>SUM(H41)</f>
        <v>400</v>
      </c>
      <c r="I40" s="722">
        <f>SUM(I41)</f>
        <v>0</v>
      </c>
      <c r="J40" s="722">
        <f t="shared" ref="J40:J44" si="3">SUM(F40:I40)</f>
        <v>9400</v>
      </c>
      <c r="K40" s="722">
        <f t="shared" si="1"/>
        <v>9400</v>
      </c>
      <c r="L40" s="722">
        <f t="shared" si="2"/>
        <v>9400</v>
      </c>
      <c r="M40" s="106"/>
    </row>
    <row r="41" spans="1:13" ht="15" x14ac:dyDescent="0.25">
      <c r="A41" s="107">
        <v>34</v>
      </c>
      <c r="B41" s="735"/>
      <c r="C41" s="724" t="s">
        <v>294</v>
      </c>
      <c r="D41" s="736"/>
      <c r="E41" s="726" t="s">
        <v>119</v>
      </c>
      <c r="F41" s="737">
        <f>SUM(F42:F44)</f>
        <v>9000</v>
      </c>
      <c r="G41" s="737">
        <f>SUM(G42:G44)</f>
        <v>0</v>
      </c>
      <c r="H41" s="727">
        <f>SUM(H42:H44)</f>
        <v>400</v>
      </c>
      <c r="I41" s="737">
        <f>SUM(I42:I44)</f>
        <v>0</v>
      </c>
      <c r="J41" s="737">
        <f t="shared" si="3"/>
        <v>9400</v>
      </c>
      <c r="K41" s="737">
        <f t="shared" si="1"/>
        <v>9400</v>
      </c>
      <c r="L41" s="737">
        <f t="shared" si="2"/>
        <v>9400</v>
      </c>
      <c r="M41" s="106"/>
    </row>
    <row r="42" spans="1:13" ht="14.25" x14ac:dyDescent="0.2">
      <c r="A42" s="108">
        <v>35</v>
      </c>
      <c r="B42" s="723"/>
      <c r="C42" s="728"/>
      <c r="D42" s="729"/>
      <c r="E42" s="730" t="s">
        <v>105</v>
      </c>
      <c r="F42" s="731">
        <v>9000</v>
      </c>
      <c r="G42" s="731"/>
      <c r="H42" s="732"/>
      <c r="I42" s="731"/>
      <c r="J42" s="731">
        <f t="shared" si="3"/>
        <v>9000</v>
      </c>
      <c r="K42" s="731">
        <f t="shared" si="1"/>
        <v>9000</v>
      </c>
      <c r="L42" s="731">
        <f t="shared" si="2"/>
        <v>9000</v>
      </c>
      <c r="M42" s="106"/>
    </row>
    <row r="43" spans="1:13" ht="14.25" x14ac:dyDescent="0.2">
      <c r="A43" s="108">
        <v>36</v>
      </c>
      <c r="B43" s="723"/>
      <c r="C43" s="728"/>
      <c r="D43" s="729"/>
      <c r="E43" s="730" t="s">
        <v>287</v>
      </c>
      <c r="F43" s="731"/>
      <c r="G43" s="731"/>
      <c r="H43" s="734">
        <v>300</v>
      </c>
      <c r="I43" s="731"/>
      <c r="J43" s="731">
        <f t="shared" si="3"/>
        <v>300</v>
      </c>
      <c r="K43" s="731">
        <f t="shared" si="1"/>
        <v>300</v>
      </c>
      <c r="L43" s="731">
        <f t="shared" si="2"/>
        <v>300</v>
      </c>
      <c r="M43" s="106"/>
    </row>
    <row r="44" spans="1:13" ht="14.25" x14ac:dyDescent="0.2">
      <c r="A44" s="107">
        <v>37</v>
      </c>
      <c r="B44" s="723"/>
      <c r="C44" s="728"/>
      <c r="D44" s="729"/>
      <c r="E44" s="730" t="s">
        <v>289</v>
      </c>
      <c r="F44" s="731"/>
      <c r="G44" s="731"/>
      <c r="H44" s="734">
        <v>100</v>
      </c>
      <c r="I44" s="731"/>
      <c r="J44" s="731">
        <f t="shared" si="3"/>
        <v>100</v>
      </c>
      <c r="K44" s="731">
        <f t="shared" si="1"/>
        <v>100</v>
      </c>
      <c r="L44" s="731">
        <f t="shared" si="2"/>
        <v>100</v>
      </c>
      <c r="M44" s="106"/>
    </row>
    <row r="45" spans="1:13" ht="0.6" customHeight="1" x14ac:dyDescent="0.2">
      <c r="A45" s="108">
        <v>38</v>
      </c>
      <c r="B45" s="723"/>
      <c r="C45" s="728"/>
      <c r="D45" s="729"/>
      <c r="E45" s="730"/>
      <c r="F45" s="731"/>
      <c r="G45" s="731"/>
      <c r="H45" s="734"/>
      <c r="I45" s="731"/>
      <c r="J45" s="733"/>
      <c r="K45" s="733">
        <f t="shared" si="1"/>
        <v>0</v>
      </c>
      <c r="L45" s="733">
        <f t="shared" si="2"/>
        <v>0</v>
      </c>
      <c r="M45" s="106"/>
    </row>
    <row r="46" spans="1:13" ht="14.25" hidden="1" x14ac:dyDescent="0.2">
      <c r="A46" s="108">
        <v>39</v>
      </c>
      <c r="B46" s="723"/>
      <c r="C46" s="728"/>
      <c r="D46" s="729"/>
      <c r="E46" s="730"/>
      <c r="F46" s="731"/>
      <c r="G46" s="731"/>
      <c r="H46" s="734"/>
      <c r="I46" s="731"/>
      <c r="J46" s="733"/>
      <c r="K46" s="733">
        <f t="shared" si="1"/>
        <v>0</v>
      </c>
      <c r="L46" s="733">
        <f t="shared" si="2"/>
        <v>0</v>
      </c>
      <c r="M46" s="106"/>
    </row>
    <row r="47" spans="1:13" ht="14.25" x14ac:dyDescent="0.2">
      <c r="A47" s="107">
        <v>40</v>
      </c>
      <c r="B47" s="719">
        <v>4</v>
      </c>
      <c r="C47" s="720" t="s">
        <v>124</v>
      </c>
      <c r="D47" s="721"/>
      <c r="E47" s="721"/>
      <c r="F47" s="722">
        <f>SUM(F48)</f>
        <v>17000</v>
      </c>
      <c r="G47" s="722">
        <f>SUM(G48)</f>
        <v>0</v>
      </c>
      <c r="H47" s="722">
        <f>SUM(H48)</f>
        <v>2440</v>
      </c>
      <c r="I47" s="722">
        <f>SUM(I48)</f>
        <v>0</v>
      </c>
      <c r="J47" s="722">
        <f t="shared" ref="J47:J55" si="4">SUM(F47:I47)</f>
        <v>19440</v>
      </c>
      <c r="K47" s="722">
        <f t="shared" si="1"/>
        <v>19440</v>
      </c>
      <c r="L47" s="722">
        <f t="shared" si="2"/>
        <v>19440</v>
      </c>
      <c r="M47" s="106"/>
    </row>
    <row r="48" spans="1:13" ht="15" x14ac:dyDescent="0.25">
      <c r="A48" s="108">
        <v>41</v>
      </c>
      <c r="B48" s="723"/>
      <c r="C48" s="724" t="s">
        <v>295</v>
      </c>
      <c r="D48" s="736"/>
      <c r="E48" s="726" t="s">
        <v>125</v>
      </c>
      <c r="F48" s="737">
        <f>SUM(F49:F55)</f>
        <v>17000</v>
      </c>
      <c r="G48" s="737">
        <f>SUM(G49:G55)</f>
        <v>0</v>
      </c>
      <c r="H48" s="727">
        <f>SUM(H49:H55)</f>
        <v>2440</v>
      </c>
      <c r="I48" s="737">
        <f>SUM(I49:I55)</f>
        <v>0</v>
      </c>
      <c r="J48" s="737">
        <f t="shared" si="4"/>
        <v>19440</v>
      </c>
      <c r="K48" s="737">
        <f t="shared" si="1"/>
        <v>19440</v>
      </c>
      <c r="L48" s="737">
        <f t="shared" si="2"/>
        <v>19440</v>
      </c>
      <c r="M48" s="106"/>
    </row>
    <row r="49" spans="1:13" ht="14.25" x14ac:dyDescent="0.2">
      <c r="A49" s="108">
        <v>42</v>
      </c>
      <c r="B49" s="723"/>
      <c r="C49" s="728"/>
      <c r="D49" s="729"/>
      <c r="E49" s="730" t="s">
        <v>257</v>
      </c>
      <c r="F49" s="731">
        <v>17000</v>
      </c>
      <c r="G49" s="731"/>
      <c r="H49" s="732"/>
      <c r="I49" s="731"/>
      <c r="J49" s="731">
        <f t="shared" si="4"/>
        <v>17000</v>
      </c>
      <c r="K49" s="731">
        <f t="shared" si="1"/>
        <v>17000</v>
      </c>
      <c r="L49" s="731">
        <f t="shared" si="2"/>
        <v>17000</v>
      </c>
      <c r="M49" s="738"/>
    </row>
    <row r="50" spans="1:13" ht="14.25" x14ac:dyDescent="0.2">
      <c r="A50" s="107">
        <v>43</v>
      </c>
      <c r="B50" s="723"/>
      <c r="C50" s="728"/>
      <c r="D50" s="729"/>
      <c r="E50" s="730" t="s">
        <v>296</v>
      </c>
      <c r="F50" s="733"/>
      <c r="G50" s="733"/>
      <c r="H50" s="734">
        <v>1000</v>
      </c>
      <c r="I50" s="731"/>
      <c r="J50" s="731">
        <f t="shared" si="4"/>
        <v>1000</v>
      </c>
      <c r="K50" s="731">
        <f t="shared" si="1"/>
        <v>1000</v>
      </c>
      <c r="L50" s="731">
        <f t="shared" si="2"/>
        <v>1000</v>
      </c>
      <c r="M50" s="106"/>
    </row>
    <row r="51" spans="1:13" ht="14.25" x14ac:dyDescent="0.2">
      <c r="A51" s="108">
        <v>44</v>
      </c>
      <c r="B51" s="723"/>
      <c r="C51" s="728"/>
      <c r="D51" s="729"/>
      <c r="E51" s="730" t="s">
        <v>297</v>
      </c>
      <c r="F51" s="733"/>
      <c r="G51" s="733"/>
      <c r="H51" s="734">
        <v>1000</v>
      </c>
      <c r="I51" s="731"/>
      <c r="J51" s="731">
        <f t="shared" si="4"/>
        <v>1000</v>
      </c>
      <c r="K51" s="731">
        <f t="shared" si="1"/>
        <v>1000</v>
      </c>
      <c r="L51" s="731">
        <f t="shared" si="2"/>
        <v>1000</v>
      </c>
      <c r="M51" s="106"/>
    </row>
    <row r="52" spans="1:13" ht="14.25" x14ac:dyDescent="0.2">
      <c r="A52" s="108">
        <v>45</v>
      </c>
      <c r="B52" s="723"/>
      <c r="C52" s="728"/>
      <c r="D52" s="729"/>
      <c r="E52" s="730" t="s">
        <v>285</v>
      </c>
      <c r="F52" s="731"/>
      <c r="G52" s="731"/>
      <c r="H52" s="734">
        <v>50</v>
      </c>
      <c r="I52" s="731"/>
      <c r="J52" s="731">
        <f t="shared" si="4"/>
        <v>50</v>
      </c>
      <c r="K52" s="731">
        <f t="shared" si="1"/>
        <v>50</v>
      </c>
      <c r="L52" s="731">
        <f t="shared" si="2"/>
        <v>50</v>
      </c>
      <c r="M52" s="106"/>
    </row>
    <row r="53" spans="1:13" ht="14.25" x14ac:dyDescent="0.2">
      <c r="A53" s="107">
        <v>46</v>
      </c>
      <c r="B53" s="723"/>
      <c r="C53" s="728"/>
      <c r="D53" s="729"/>
      <c r="E53" s="730" t="s">
        <v>298</v>
      </c>
      <c r="F53" s="731"/>
      <c r="G53" s="731"/>
      <c r="H53" s="734">
        <v>40</v>
      </c>
      <c r="I53" s="731"/>
      <c r="J53" s="731">
        <f t="shared" si="4"/>
        <v>40</v>
      </c>
      <c r="K53" s="731">
        <f t="shared" si="1"/>
        <v>40</v>
      </c>
      <c r="L53" s="731">
        <f t="shared" si="2"/>
        <v>40</v>
      </c>
      <c r="M53" s="106"/>
    </row>
    <row r="54" spans="1:13" ht="14.25" x14ac:dyDescent="0.2">
      <c r="A54" s="108">
        <v>47</v>
      </c>
      <c r="B54" s="723"/>
      <c r="C54" s="728"/>
      <c r="D54" s="729"/>
      <c r="E54" s="730" t="s">
        <v>293</v>
      </c>
      <c r="F54" s="731"/>
      <c r="G54" s="731"/>
      <c r="H54" s="734">
        <v>200</v>
      </c>
      <c r="I54" s="731"/>
      <c r="J54" s="731">
        <f t="shared" si="4"/>
        <v>200</v>
      </c>
      <c r="K54" s="731">
        <f t="shared" si="1"/>
        <v>200</v>
      </c>
      <c r="L54" s="731">
        <f t="shared" si="2"/>
        <v>200</v>
      </c>
      <c r="M54" s="106"/>
    </row>
    <row r="55" spans="1:13" ht="14.25" x14ac:dyDescent="0.2">
      <c r="A55" s="108">
        <v>48</v>
      </c>
      <c r="B55" s="723"/>
      <c r="C55" s="728"/>
      <c r="D55" s="729"/>
      <c r="E55" s="730" t="s">
        <v>299</v>
      </c>
      <c r="F55" s="731"/>
      <c r="G55" s="731"/>
      <c r="H55" s="734">
        <v>150</v>
      </c>
      <c r="I55" s="731"/>
      <c r="J55" s="731">
        <f t="shared" si="4"/>
        <v>150</v>
      </c>
      <c r="K55" s="731">
        <f t="shared" si="1"/>
        <v>150</v>
      </c>
      <c r="L55" s="731">
        <f t="shared" si="2"/>
        <v>150</v>
      </c>
      <c r="M55" s="106"/>
    </row>
    <row r="56" spans="1:13" ht="15" x14ac:dyDescent="0.25">
      <c r="A56" s="107">
        <v>49</v>
      </c>
      <c r="B56" s="739">
        <v>5</v>
      </c>
      <c r="C56" s="740" t="s">
        <v>291</v>
      </c>
      <c r="D56" s="741"/>
      <c r="E56" s="742" t="s">
        <v>300</v>
      </c>
      <c r="F56" s="743">
        <f>SUM(F57:F58)</f>
        <v>0</v>
      </c>
      <c r="G56" s="743">
        <f>SUM(G57:G58)</f>
        <v>0</v>
      </c>
      <c r="H56" s="743">
        <f>SUM(H57:H58)</f>
        <v>1800</v>
      </c>
      <c r="I56" s="743">
        <f>SUM(I57:I58)</f>
        <v>0</v>
      </c>
      <c r="J56" s="743">
        <f>SUM(J57:J58)</f>
        <v>1800</v>
      </c>
      <c r="K56" s="743">
        <f t="shared" si="1"/>
        <v>1800</v>
      </c>
      <c r="L56" s="743">
        <f t="shared" si="2"/>
        <v>1800</v>
      </c>
      <c r="M56" s="106"/>
    </row>
    <row r="57" spans="1:13" ht="14.25" x14ac:dyDescent="0.2">
      <c r="A57" s="108">
        <v>50</v>
      </c>
      <c r="B57" s="723"/>
      <c r="C57" s="728"/>
      <c r="D57" s="729"/>
      <c r="E57" s="730" t="s">
        <v>301</v>
      </c>
      <c r="F57" s="731"/>
      <c r="G57" s="731"/>
      <c r="H57" s="734">
        <v>300</v>
      </c>
      <c r="I57" s="731"/>
      <c r="J57" s="731">
        <v>300</v>
      </c>
      <c r="K57" s="731">
        <f t="shared" si="1"/>
        <v>300</v>
      </c>
      <c r="L57" s="731">
        <f t="shared" si="2"/>
        <v>300</v>
      </c>
      <c r="M57" s="106"/>
    </row>
    <row r="58" spans="1:13" ht="14.25" x14ac:dyDescent="0.2">
      <c r="A58" s="108">
        <v>51</v>
      </c>
      <c r="B58" s="723"/>
      <c r="C58" s="728"/>
      <c r="D58" s="729"/>
      <c r="E58" s="730" t="s">
        <v>302</v>
      </c>
      <c r="F58" s="731"/>
      <c r="G58" s="731"/>
      <c r="H58" s="734">
        <v>1500</v>
      </c>
      <c r="I58" s="731"/>
      <c r="J58" s="731">
        <v>1500</v>
      </c>
      <c r="K58" s="731">
        <f t="shared" si="1"/>
        <v>1500</v>
      </c>
      <c r="L58" s="731">
        <f t="shared" si="2"/>
        <v>1500</v>
      </c>
      <c r="M58" s="106"/>
    </row>
    <row r="59" spans="1:13" x14ac:dyDescent="0.2">
      <c r="A59" s="27"/>
      <c r="B59" s="27"/>
    </row>
  </sheetData>
  <mergeCells count="11">
    <mergeCell ref="A1:L1"/>
    <mergeCell ref="L3:L7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portrait" r:id="rId1"/>
  <headerFooter alignWithMargins="0">
    <oddFooter>&amp;LNávrh Rozpočtu 2015&amp;CP7&amp;Rv11022015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3" zoomScale="85" zoomScaleNormal="85" workbookViewId="0">
      <selection activeCell="Q19" sqref="Q19"/>
    </sheetView>
  </sheetViews>
  <sheetFormatPr defaultRowHeight="12.75" x14ac:dyDescent="0.2"/>
  <cols>
    <col min="1" max="1" width="3.5703125" style="1" customWidth="1"/>
    <col min="2" max="2" width="3.42578125" style="105" customWidth="1"/>
    <col min="3" max="3" width="7.28515625" style="27" customWidth="1"/>
    <col min="4" max="4" width="2.28515625" style="27" customWidth="1"/>
    <col min="5" max="5" width="37.85546875" style="27" customWidth="1"/>
    <col min="6" max="6" width="16.28515625" style="27" customWidth="1"/>
    <col min="7" max="7" width="16.28515625" style="27" hidden="1" customWidth="1"/>
    <col min="8" max="8" width="16.28515625" style="27" customWidth="1"/>
    <col min="9" max="10" width="16.28515625" style="27" hidden="1" customWidth="1"/>
    <col min="11" max="11" width="16.28515625" style="27" customWidth="1"/>
    <col min="12" max="12" width="16.28515625" style="562" customWidth="1"/>
    <col min="13" max="13" width="16.28515625" style="27" customWidth="1"/>
    <col min="14" max="16" width="9.140625" style="27"/>
    <col min="17" max="17" width="9.140625" style="27" customWidth="1"/>
    <col min="18" max="16384" width="9.140625" style="27"/>
  </cols>
  <sheetData>
    <row r="1" spans="1:14" ht="23.25" x14ac:dyDescent="0.2">
      <c r="A1" s="1408" t="s">
        <v>155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</row>
    <row r="2" spans="1:14" ht="9.75" customHeight="1" thickBot="1" x14ac:dyDescent="0.25"/>
    <row r="3" spans="1:14" ht="29.25" customHeight="1" thickBot="1" x14ac:dyDescent="0.3">
      <c r="A3" s="1310" t="s">
        <v>230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2"/>
      <c r="L3" s="1417" t="s">
        <v>427</v>
      </c>
      <c r="M3" s="1373" t="s">
        <v>426</v>
      </c>
    </row>
    <row r="4" spans="1:14" ht="18.75" customHeight="1" x14ac:dyDescent="0.2">
      <c r="A4" s="109"/>
      <c r="B4" s="1386" t="s">
        <v>135</v>
      </c>
      <c r="C4" s="1387"/>
      <c r="D4" s="1387"/>
      <c r="E4" s="1387"/>
      <c r="F4" s="1387"/>
      <c r="G4" s="1387"/>
      <c r="H4" s="1387"/>
      <c r="I4" s="1387"/>
      <c r="J4" s="1387"/>
      <c r="K4" s="1388"/>
      <c r="L4" s="1418"/>
      <c r="M4" s="1382"/>
    </row>
    <row r="5" spans="1:14" ht="12.75" customHeight="1" thickBot="1" x14ac:dyDescent="0.25">
      <c r="A5" s="110"/>
      <c r="B5" s="625" t="s">
        <v>96</v>
      </c>
      <c r="C5" s="626" t="s">
        <v>17</v>
      </c>
      <c r="D5" s="1412" t="s">
        <v>18</v>
      </c>
      <c r="E5" s="1413"/>
      <c r="F5" s="1413"/>
      <c r="G5" s="1413"/>
      <c r="H5" s="1413"/>
      <c r="I5" s="1413"/>
      <c r="J5" s="1413"/>
      <c r="K5" s="1414"/>
      <c r="L5" s="1418"/>
      <c r="M5" s="1382"/>
    </row>
    <row r="6" spans="1:14" ht="15" x14ac:dyDescent="0.2">
      <c r="A6" s="109"/>
      <c r="B6" s="744" t="s">
        <v>97</v>
      </c>
      <c r="C6" s="745" t="s">
        <v>95</v>
      </c>
      <c r="D6" s="197"/>
      <c r="E6" s="746" t="s">
        <v>11</v>
      </c>
      <c r="F6" s="1409">
        <v>610</v>
      </c>
      <c r="G6" s="1410">
        <v>620</v>
      </c>
      <c r="H6" s="1410">
        <v>630</v>
      </c>
      <c r="I6" s="1410">
        <v>640</v>
      </c>
      <c r="J6" s="1411">
        <v>650</v>
      </c>
      <c r="K6" s="1415" t="s">
        <v>9</v>
      </c>
      <c r="L6" s="1418"/>
      <c r="M6" s="1382"/>
    </row>
    <row r="7" spans="1:14" ht="15.75" thickBot="1" x14ac:dyDescent="0.25">
      <c r="A7" s="143"/>
      <c r="B7" s="631"/>
      <c r="C7" s="632"/>
      <c r="D7" s="299"/>
      <c r="E7" s="300"/>
      <c r="F7" s="1321"/>
      <c r="G7" s="1323"/>
      <c r="H7" s="1323"/>
      <c r="I7" s="1323"/>
      <c r="J7" s="1317"/>
      <c r="K7" s="1416"/>
      <c r="L7" s="1419"/>
      <c r="M7" s="1383"/>
    </row>
    <row r="8" spans="1:14" ht="17.25" thickTop="1" thickBot="1" x14ac:dyDescent="0.25">
      <c r="A8" s="113">
        <v>1</v>
      </c>
      <c r="B8" s="747" t="s">
        <v>304</v>
      </c>
      <c r="C8" s="748"/>
      <c r="D8" s="749"/>
      <c r="E8" s="750"/>
      <c r="F8" s="751">
        <f>+F9+F17+F21</f>
        <v>2962</v>
      </c>
      <c r="G8" s="752">
        <f>SUM(G9+G17)</f>
        <v>0</v>
      </c>
      <c r="H8" s="752">
        <f>+H9+H17+H21</f>
        <v>10000</v>
      </c>
      <c r="I8" s="752">
        <f>SUM(I9+I17)</f>
        <v>0</v>
      </c>
      <c r="J8" s="752">
        <f>SUM(J9+J17)</f>
        <v>0</v>
      </c>
      <c r="K8" s="753">
        <f>+K9+K17+K21</f>
        <v>12962</v>
      </c>
      <c r="L8" s="754">
        <f>SUM(L9+L17+L21)</f>
        <v>12962</v>
      </c>
      <c r="M8" s="755">
        <f>SUM(M9+M17+M21)</f>
        <v>12962</v>
      </c>
      <c r="N8" s="31"/>
    </row>
    <row r="9" spans="1:14" s="183" customFormat="1" ht="16.5" thickTop="1" x14ac:dyDescent="0.25">
      <c r="A9" s="1128">
        <v>2</v>
      </c>
      <c r="B9" s="1127"/>
      <c r="C9" s="756" t="s">
        <v>303</v>
      </c>
      <c r="D9" s="756"/>
      <c r="E9" s="757" t="s">
        <v>120</v>
      </c>
      <c r="F9" s="758">
        <v>700</v>
      </c>
      <c r="G9" s="759">
        <f>SUM(G10:G13)</f>
        <v>0</v>
      </c>
      <c r="H9" s="759">
        <f>SUM(H10:H16)</f>
        <v>4250</v>
      </c>
      <c r="I9" s="759">
        <f>SUM(I10:I13)</f>
        <v>0</v>
      </c>
      <c r="J9" s="759">
        <f>SUM(J10:J13)</f>
        <v>0</v>
      </c>
      <c r="K9" s="760">
        <f>SUM(K10:K16)</f>
        <v>4950</v>
      </c>
      <c r="L9" s="761">
        <f>SUM(L10:L16)</f>
        <v>4950</v>
      </c>
      <c r="M9" s="762">
        <f>SUM(M10:M16)</f>
        <v>4950</v>
      </c>
    </row>
    <row r="10" spans="1:14" ht="15" x14ac:dyDescent="0.2">
      <c r="A10" s="115">
        <v>3</v>
      </c>
      <c r="B10" s="198"/>
      <c r="C10" s="686"/>
      <c r="D10" s="329"/>
      <c r="E10" s="117" t="s">
        <v>257</v>
      </c>
      <c r="F10" s="345">
        <v>700</v>
      </c>
      <c r="G10" s="346"/>
      <c r="H10" s="347">
        <v>0</v>
      </c>
      <c r="I10" s="346"/>
      <c r="J10" s="346"/>
      <c r="K10" s="652">
        <f t="shared" ref="K10:K19" si="0">SUM(F10:J10)</f>
        <v>700</v>
      </c>
      <c r="L10" s="763">
        <v>700</v>
      </c>
      <c r="M10" s="689">
        <v>700</v>
      </c>
      <c r="N10" s="183"/>
    </row>
    <row r="11" spans="1:14" ht="15" x14ac:dyDescent="0.2">
      <c r="A11" s="187">
        <v>4</v>
      </c>
      <c r="B11" s="198"/>
      <c r="C11" s="764"/>
      <c r="D11" s="327"/>
      <c r="E11" s="765" t="s">
        <v>305</v>
      </c>
      <c r="F11" s="345"/>
      <c r="G11" s="346"/>
      <c r="H11" s="347">
        <v>1000</v>
      </c>
      <c r="I11" s="346"/>
      <c r="J11" s="346"/>
      <c r="K11" s="652">
        <f t="shared" si="0"/>
        <v>1000</v>
      </c>
      <c r="L11" s="763">
        <v>1000</v>
      </c>
      <c r="M11" s="689">
        <v>1000</v>
      </c>
      <c r="N11" s="183"/>
    </row>
    <row r="12" spans="1:14" ht="15" x14ac:dyDescent="0.2">
      <c r="A12" s="115">
        <v>5</v>
      </c>
      <c r="B12" s="198"/>
      <c r="C12" s="764"/>
      <c r="D12" s="327"/>
      <c r="E12" s="766" t="s">
        <v>306</v>
      </c>
      <c r="F12" s="345"/>
      <c r="G12" s="346"/>
      <c r="H12" s="347">
        <v>800</v>
      </c>
      <c r="I12" s="346"/>
      <c r="J12" s="346"/>
      <c r="K12" s="652">
        <f t="shared" si="0"/>
        <v>800</v>
      </c>
      <c r="L12" s="767">
        <v>800</v>
      </c>
      <c r="M12" s="768">
        <v>800</v>
      </c>
    </row>
    <row r="13" spans="1:14" ht="15" x14ac:dyDescent="0.2">
      <c r="A13" s="115">
        <v>6</v>
      </c>
      <c r="B13" s="198"/>
      <c r="C13" s="764"/>
      <c r="D13" s="327"/>
      <c r="E13" s="766" t="s">
        <v>307</v>
      </c>
      <c r="F13" s="345"/>
      <c r="G13" s="346"/>
      <c r="H13" s="347">
        <v>300</v>
      </c>
      <c r="I13" s="346"/>
      <c r="J13" s="346"/>
      <c r="K13" s="652">
        <f t="shared" si="0"/>
        <v>300</v>
      </c>
      <c r="L13" s="767">
        <v>300</v>
      </c>
      <c r="M13" s="768">
        <v>300</v>
      </c>
    </row>
    <row r="14" spans="1:14" ht="15" x14ac:dyDescent="0.2">
      <c r="A14" s="187">
        <v>7</v>
      </c>
      <c r="B14" s="198"/>
      <c r="C14" s="764"/>
      <c r="D14" s="327"/>
      <c r="E14" s="766" t="s">
        <v>308</v>
      </c>
      <c r="F14" s="345"/>
      <c r="G14" s="346"/>
      <c r="H14" s="347">
        <v>150</v>
      </c>
      <c r="I14" s="346"/>
      <c r="J14" s="346"/>
      <c r="K14" s="652">
        <f t="shared" ref="K14:K15" si="1">SUM(F14:J14)</f>
        <v>150</v>
      </c>
      <c r="L14" s="767">
        <v>150</v>
      </c>
      <c r="M14" s="768">
        <v>150</v>
      </c>
    </row>
    <row r="15" spans="1:14" ht="15" x14ac:dyDescent="0.2">
      <c r="A15" s="115">
        <v>8</v>
      </c>
      <c r="B15" s="198"/>
      <c r="C15" s="764"/>
      <c r="D15" s="327"/>
      <c r="E15" s="766" t="s">
        <v>289</v>
      </c>
      <c r="F15" s="345"/>
      <c r="G15" s="346"/>
      <c r="H15" s="347">
        <v>1000</v>
      </c>
      <c r="I15" s="346"/>
      <c r="J15" s="346"/>
      <c r="K15" s="652">
        <f t="shared" si="1"/>
        <v>1000</v>
      </c>
      <c r="L15" s="767">
        <v>1000</v>
      </c>
      <c r="M15" s="768">
        <v>1000</v>
      </c>
    </row>
    <row r="16" spans="1:14" ht="15" x14ac:dyDescent="0.2">
      <c r="A16" s="115">
        <v>9</v>
      </c>
      <c r="B16" s="198"/>
      <c r="C16" s="686"/>
      <c r="D16" s="329"/>
      <c r="E16" s="613" t="s">
        <v>299</v>
      </c>
      <c r="F16" s="345"/>
      <c r="G16" s="346"/>
      <c r="H16" s="347">
        <v>1000</v>
      </c>
      <c r="I16" s="346"/>
      <c r="J16" s="346"/>
      <c r="K16" s="652">
        <f t="shared" si="0"/>
        <v>1000</v>
      </c>
      <c r="L16" s="767">
        <v>1000</v>
      </c>
      <c r="M16" s="768">
        <v>1000</v>
      </c>
    </row>
    <row r="17" spans="1:17" ht="15" x14ac:dyDescent="0.2">
      <c r="A17" s="187">
        <v>10</v>
      </c>
      <c r="B17" s="578"/>
      <c r="C17" s="579" t="s">
        <v>0</v>
      </c>
      <c r="D17" s="580"/>
      <c r="E17" s="581"/>
      <c r="F17" s="769">
        <f>SUM(F18)</f>
        <v>500</v>
      </c>
      <c r="G17" s="770">
        <f>SUM(G18)</f>
        <v>0</v>
      </c>
      <c r="H17" s="770">
        <f>SUM(H18)</f>
        <v>500</v>
      </c>
      <c r="I17" s="770">
        <f>SUM(I18)</f>
        <v>0</v>
      </c>
      <c r="J17" s="770">
        <f>SUM(J18)</f>
        <v>0</v>
      </c>
      <c r="K17" s="771">
        <f t="shared" si="0"/>
        <v>1000</v>
      </c>
      <c r="L17" s="772">
        <f>L18</f>
        <v>1000</v>
      </c>
      <c r="M17" s="586">
        <f>M18</f>
        <v>1000</v>
      </c>
      <c r="Q17" s="1277"/>
    </row>
    <row r="18" spans="1:17" ht="15.75" x14ac:dyDescent="0.25">
      <c r="A18" s="1128">
        <v>11</v>
      </c>
      <c r="B18" s="1127"/>
      <c r="C18" s="588" t="s">
        <v>258</v>
      </c>
      <c r="D18" s="773" t="s">
        <v>129</v>
      </c>
      <c r="E18" s="684"/>
      <c r="F18" s="774">
        <f>SUM(F19:F20)</f>
        <v>500</v>
      </c>
      <c r="G18" s="775">
        <f>SUM(G19:G20)</f>
        <v>0</v>
      </c>
      <c r="H18" s="775">
        <f>SUM(H19:H20)</f>
        <v>500</v>
      </c>
      <c r="I18" s="775">
        <f>SUM(I19:I20)</f>
        <v>0</v>
      </c>
      <c r="J18" s="775">
        <f>SUM(J19:J20)</f>
        <v>0</v>
      </c>
      <c r="K18" s="776">
        <f t="shared" si="0"/>
        <v>1000</v>
      </c>
      <c r="L18" s="777">
        <f>L19+L20</f>
        <v>1000</v>
      </c>
      <c r="M18" s="778">
        <f>M19+M20</f>
        <v>1000</v>
      </c>
    </row>
    <row r="19" spans="1:17" ht="15" x14ac:dyDescent="0.2">
      <c r="A19" s="115">
        <v>12</v>
      </c>
      <c r="B19" s="198"/>
      <c r="C19" s="596"/>
      <c r="D19" s="329"/>
      <c r="E19" s="779" t="s">
        <v>257</v>
      </c>
      <c r="F19" s="345">
        <v>500</v>
      </c>
      <c r="G19" s="346"/>
      <c r="H19" s="347">
        <v>0</v>
      </c>
      <c r="I19" s="346"/>
      <c r="J19" s="346"/>
      <c r="K19" s="652">
        <f t="shared" si="0"/>
        <v>500</v>
      </c>
      <c r="L19" s="767">
        <v>500</v>
      </c>
      <c r="M19" s="768">
        <v>500</v>
      </c>
    </row>
    <row r="20" spans="1:17" ht="15" x14ac:dyDescent="0.2">
      <c r="A20" s="187">
        <v>13</v>
      </c>
      <c r="B20" s="780"/>
      <c r="C20" s="781"/>
      <c r="D20" s="782"/>
      <c r="E20" s="783" t="s">
        <v>309</v>
      </c>
      <c r="F20" s="784"/>
      <c r="G20" s="785"/>
      <c r="H20" s="786">
        <v>500</v>
      </c>
      <c r="I20" s="785"/>
      <c r="J20" s="785"/>
      <c r="K20" s="787">
        <f>SUM(F20:H20)</f>
        <v>500</v>
      </c>
      <c r="L20" s="798">
        <v>500</v>
      </c>
      <c r="M20" s="612">
        <v>500</v>
      </c>
    </row>
    <row r="21" spans="1:17" s="562" customFormat="1" ht="15.75" x14ac:dyDescent="0.25">
      <c r="A21" s="115">
        <v>14</v>
      </c>
      <c r="B21" s="788"/>
      <c r="C21" s="789">
        <v>8201</v>
      </c>
      <c r="D21" s="790"/>
      <c r="E21" s="791" t="s">
        <v>310</v>
      </c>
      <c r="F21" s="792">
        <f t="shared" ref="F21:M21" si="2">SUM(F22+F23+F24+F25+F26+F27)</f>
        <v>1762</v>
      </c>
      <c r="G21" s="793">
        <f t="shared" si="2"/>
        <v>0</v>
      </c>
      <c r="H21" s="793">
        <f t="shared" si="2"/>
        <v>5250</v>
      </c>
      <c r="I21" s="793">
        <f t="shared" si="2"/>
        <v>0</v>
      </c>
      <c r="J21" s="793">
        <f t="shared" si="2"/>
        <v>0</v>
      </c>
      <c r="K21" s="794">
        <f t="shared" si="2"/>
        <v>7012</v>
      </c>
      <c r="L21" s="795">
        <f t="shared" si="2"/>
        <v>7012</v>
      </c>
      <c r="M21" s="796">
        <f t="shared" si="2"/>
        <v>7012</v>
      </c>
    </row>
    <row r="22" spans="1:17" ht="15" x14ac:dyDescent="0.2">
      <c r="A22" s="115">
        <v>15</v>
      </c>
      <c r="B22" s="780"/>
      <c r="C22" s="781"/>
      <c r="D22" s="782"/>
      <c r="E22" s="783" t="s">
        <v>311</v>
      </c>
      <c r="F22" s="784"/>
      <c r="G22" s="785"/>
      <c r="H22" s="786">
        <v>150</v>
      </c>
      <c r="I22" s="785"/>
      <c r="J22" s="785"/>
      <c r="K22" s="797">
        <v>150</v>
      </c>
      <c r="L22" s="798">
        <v>150</v>
      </c>
      <c r="M22" s="612">
        <v>150</v>
      </c>
    </row>
    <row r="23" spans="1:17" ht="15" x14ac:dyDescent="0.2">
      <c r="A23" s="187">
        <v>16</v>
      </c>
      <c r="B23" s="780"/>
      <c r="C23" s="781"/>
      <c r="D23" s="782"/>
      <c r="E23" s="783" t="s">
        <v>312</v>
      </c>
      <c r="F23" s="784"/>
      <c r="G23" s="785"/>
      <c r="H23" s="786">
        <v>500</v>
      </c>
      <c r="I23" s="785"/>
      <c r="J23" s="785"/>
      <c r="K23" s="797">
        <v>500</v>
      </c>
      <c r="L23" s="798">
        <v>500</v>
      </c>
      <c r="M23" s="612">
        <v>500</v>
      </c>
    </row>
    <row r="24" spans="1:17" ht="15" x14ac:dyDescent="0.2">
      <c r="A24" s="115">
        <v>17</v>
      </c>
      <c r="B24" s="780"/>
      <c r="C24" s="799"/>
      <c r="D24" s="782"/>
      <c r="E24" s="783" t="s">
        <v>313</v>
      </c>
      <c r="F24" s="784"/>
      <c r="G24" s="785"/>
      <c r="H24" s="786">
        <v>2500</v>
      </c>
      <c r="I24" s="785"/>
      <c r="J24" s="785"/>
      <c r="K24" s="797">
        <v>2500</v>
      </c>
      <c r="L24" s="798">
        <v>2500</v>
      </c>
      <c r="M24" s="612">
        <v>2500</v>
      </c>
    </row>
    <row r="25" spans="1:17" ht="15" x14ac:dyDescent="0.2">
      <c r="A25" s="115">
        <v>18</v>
      </c>
      <c r="B25" s="780"/>
      <c r="C25" s="799"/>
      <c r="D25" s="782"/>
      <c r="E25" s="783" t="s">
        <v>314</v>
      </c>
      <c r="F25" s="784"/>
      <c r="G25" s="785"/>
      <c r="H25" s="786">
        <v>600</v>
      </c>
      <c r="I25" s="785"/>
      <c r="J25" s="785"/>
      <c r="K25" s="797">
        <v>600</v>
      </c>
      <c r="L25" s="798">
        <v>600</v>
      </c>
      <c r="M25" s="612">
        <v>600</v>
      </c>
    </row>
    <row r="26" spans="1:17" ht="15" x14ac:dyDescent="0.2">
      <c r="A26" s="187">
        <v>19</v>
      </c>
      <c r="B26" s="780"/>
      <c r="C26" s="799"/>
      <c r="D26" s="782"/>
      <c r="E26" s="783" t="s">
        <v>315</v>
      </c>
      <c r="F26" s="784"/>
      <c r="G26" s="785"/>
      <c r="H26" s="786">
        <v>1500</v>
      </c>
      <c r="I26" s="785"/>
      <c r="J26" s="785"/>
      <c r="K26" s="797">
        <v>1500</v>
      </c>
      <c r="L26" s="798">
        <v>1500</v>
      </c>
      <c r="M26" s="612">
        <v>1500</v>
      </c>
    </row>
    <row r="27" spans="1:17" ht="15.75" thickBot="1" x14ac:dyDescent="0.25">
      <c r="A27" s="188">
        <v>20</v>
      </c>
      <c r="B27" s="800"/>
      <c r="C27" s="801"/>
      <c r="D27" s="802"/>
      <c r="E27" s="803" t="s">
        <v>316</v>
      </c>
      <c r="F27" s="804">
        <v>1762</v>
      </c>
      <c r="G27" s="805"/>
      <c r="H27" s="806">
        <v>0</v>
      </c>
      <c r="I27" s="805"/>
      <c r="J27" s="805"/>
      <c r="K27" s="807">
        <v>1762</v>
      </c>
      <c r="L27" s="808">
        <v>1762</v>
      </c>
      <c r="M27" s="809">
        <v>1762</v>
      </c>
    </row>
    <row r="28" spans="1:17" x14ac:dyDescent="0.2">
      <c r="A28" s="27"/>
      <c r="B28" s="27"/>
    </row>
  </sheetData>
  <mergeCells count="12">
    <mergeCell ref="A1:M1"/>
    <mergeCell ref="M3:M7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85" zoomScaleNormal="85" workbookViewId="0">
      <selection activeCell="J10" sqref="J10:J12"/>
    </sheetView>
  </sheetViews>
  <sheetFormatPr defaultRowHeight="12.75" x14ac:dyDescent="0.2"/>
  <cols>
    <col min="1" max="1" width="3.85546875" style="1" customWidth="1"/>
    <col min="2" max="2" width="4.42578125" style="105" customWidth="1"/>
    <col min="3" max="3" width="7.28515625" style="27" customWidth="1"/>
    <col min="4" max="4" width="2.28515625" style="27" customWidth="1"/>
    <col min="5" max="5" width="28.85546875" style="27" customWidth="1"/>
    <col min="6" max="7" width="11.42578125" style="27" hidden="1" customWidth="1"/>
    <col min="8" max="8" width="11.42578125" style="27" customWidth="1"/>
    <col min="9" max="9" width="11.42578125" style="27" hidden="1" customWidth="1"/>
    <col min="10" max="10" width="14.5703125" style="27" customWidth="1"/>
    <col min="11" max="12" width="13.85546875" style="27" customWidth="1"/>
    <col min="13" max="16384" width="9.140625" style="27"/>
  </cols>
  <sheetData>
    <row r="1" spans="1:13" ht="23.25" x14ac:dyDescent="0.35">
      <c r="A1" s="1309" t="s">
        <v>260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32"/>
    </row>
    <row r="2" spans="1:13" ht="1.5" customHeight="1" thickBot="1" x14ac:dyDescent="0.25">
      <c r="A2" s="119"/>
      <c r="B2" s="11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3.25" customHeight="1" thickBot="1" x14ac:dyDescent="0.3">
      <c r="A3" s="1430" t="s">
        <v>230</v>
      </c>
      <c r="B3" s="1431"/>
      <c r="C3" s="1431"/>
      <c r="D3" s="1431"/>
      <c r="E3" s="1431"/>
      <c r="F3" s="1431"/>
      <c r="G3" s="1431"/>
      <c r="H3" s="1431"/>
      <c r="I3" s="1431"/>
      <c r="J3" s="1431"/>
      <c r="K3" s="1373" t="s">
        <v>427</v>
      </c>
      <c r="L3" s="1373" t="s">
        <v>426</v>
      </c>
      <c r="M3" s="32"/>
    </row>
    <row r="4" spans="1:13" ht="18.75" customHeight="1" x14ac:dyDescent="0.25">
      <c r="A4" s="109"/>
      <c r="B4" s="623"/>
      <c r="C4" s="810"/>
      <c r="D4" s="811"/>
      <c r="E4" s="812"/>
      <c r="F4" s="1432" t="s">
        <v>135</v>
      </c>
      <c r="G4" s="1432"/>
      <c r="H4" s="1432"/>
      <c r="I4" s="1432"/>
      <c r="J4" s="1433"/>
      <c r="K4" s="1374"/>
      <c r="L4" s="1374"/>
      <c r="M4" s="32"/>
    </row>
    <row r="5" spans="1:13" ht="15" x14ac:dyDescent="0.2">
      <c r="A5" s="110"/>
      <c r="B5" s="1423" t="s">
        <v>96</v>
      </c>
      <c r="C5" s="813" t="s">
        <v>17</v>
      </c>
      <c r="D5" s="813"/>
      <c r="E5" s="814"/>
      <c r="F5" s="815" t="s">
        <v>18</v>
      </c>
      <c r="G5" s="815"/>
      <c r="H5" s="815"/>
      <c r="I5" s="815"/>
      <c r="J5" s="816"/>
      <c r="K5" s="1374"/>
      <c r="L5" s="1374"/>
      <c r="M5" s="32"/>
    </row>
    <row r="6" spans="1:13" ht="15" x14ac:dyDescent="0.2">
      <c r="A6" s="111"/>
      <c r="B6" s="1429"/>
      <c r="C6" s="1425" t="s">
        <v>95</v>
      </c>
      <c r="D6" s="1426"/>
      <c r="E6" s="1423" t="s">
        <v>11</v>
      </c>
      <c r="F6" s="1436">
        <v>610</v>
      </c>
      <c r="G6" s="1436">
        <v>620</v>
      </c>
      <c r="H6" s="1436">
        <v>630</v>
      </c>
      <c r="I6" s="1436">
        <v>640</v>
      </c>
      <c r="J6" s="1434" t="s">
        <v>9</v>
      </c>
      <c r="K6" s="1374"/>
      <c r="L6" s="1374"/>
      <c r="M6" s="32"/>
    </row>
    <row r="7" spans="1:13" ht="15.75" thickBot="1" x14ac:dyDescent="0.25">
      <c r="A7" s="112"/>
      <c r="B7" s="1424"/>
      <c r="C7" s="1427"/>
      <c r="D7" s="1428"/>
      <c r="E7" s="1424"/>
      <c r="F7" s="1437"/>
      <c r="G7" s="1437"/>
      <c r="H7" s="1437"/>
      <c r="I7" s="1437"/>
      <c r="J7" s="1435"/>
      <c r="K7" s="1374"/>
      <c r="L7" s="1374"/>
      <c r="M7" s="32"/>
    </row>
    <row r="8" spans="1:13" ht="16.5" thickTop="1" x14ac:dyDescent="0.2">
      <c r="A8" s="113">
        <v>1</v>
      </c>
      <c r="B8" s="1420" t="s">
        <v>260</v>
      </c>
      <c r="C8" s="1421"/>
      <c r="D8" s="1421"/>
      <c r="E8" s="1422"/>
      <c r="F8" s="817">
        <f t="shared" ref="F8:L8" si="0">SUM(F10:F12)</f>
        <v>0</v>
      </c>
      <c r="G8" s="817">
        <f t="shared" si="0"/>
        <v>0</v>
      </c>
      <c r="H8" s="817">
        <f t="shared" si="0"/>
        <v>2720</v>
      </c>
      <c r="I8" s="817">
        <f t="shared" si="0"/>
        <v>0</v>
      </c>
      <c r="J8" s="818">
        <f t="shared" si="0"/>
        <v>2720</v>
      </c>
      <c r="K8" s="819">
        <f t="shared" si="0"/>
        <v>2720</v>
      </c>
      <c r="L8" s="819">
        <f t="shared" si="0"/>
        <v>2720</v>
      </c>
      <c r="M8" s="32"/>
    </row>
    <row r="9" spans="1:13" ht="15.75" x14ac:dyDescent="0.25">
      <c r="A9" s="1129">
        <v>2</v>
      </c>
      <c r="B9" s="1130">
        <v>1</v>
      </c>
      <c r="C9" s="821" t="s">
        <v>261</v>
      </c>
      <c r="D9" s="773" t="s">
        <v>7</v>
      </c>
      <c r="E9" s="304"/>
      <c r="F9" s="822">
        <f t="shared" ref="F9:L9" si="1">SUM(+F10+F11+F12)</f>
        <v>0</v>
      </c>
      <c r="G9" s="822">
        <f t="shared" si="1"/>
        <v>0</v>
      </c>
      <c r="H9" s="822">
        <f t="shared" si="1"/>
        <v>2720</v>
      </c>
      <c r="I9" s="822">
        <f t="shared" si="1"/>
        <v>0</v>
      </c>
      <c r="J9" s="823">
        <f t="shared" si="1"/>
        <v>2720</v>
      </c>
      <c r="K9" s="824">
        <f t="shared" si="1"/>
        <v>2720</v>
      </c>
      <c r="L9" s="824">
        <f t="shared" si="1"/>
        <v>2720</v>
      </c>
      <c r="M9" s="32"/>
    </row>
    <row r="10" spans="1:13" ht="15" x14ac:dyDescent="0.2">
      <c r="A10" s="113">
        <v>3</v>
      </c>
      <c r="B10" s="820"/>
      <c r="C10" s="596"/>
      <c r="D10" s="329"/>
      <c r="E10" s="608" t="s">
        <v>262</v>
      </c>
      <c r="F10" s="825"/>
      <c r="G10" s="825"/>
      <c r="H10" s="826">
        <v>1500</v>
      </c>
      <c r="I10" s="825"/>
      <c r="J10" s="827">
        <v>1500</v>
      </c>
      <c r="K10" s="828">
        <v>1500</v>
      </c>
      <c r="L10" s="828">
        <v>1500</v>
      </c>
    </row>
    <row r="11" spans="1:13" ht="15" x14ac:dyDescent="0.2">
      <c r="A11" s="113">
        <v>4</v>
      </c>
      <c r="B11" s="820"/>
      <c r="C11" s="596"/>
      <c r="D11" s="329"/>
      <c r="E11" s="608" t="s">
        <v>318</v>
      </c>
      <c r="F11" s="825"/>
      <c r="G11" s="825"/>
      <c r="H11" s="826">
        <v>1100</v>
      </c>
      <c r="I11" s="825"/>
      <c r="J11" s="827">
        <v>1100</v>
      </c>
      <c r="K11" s="828">
        <v>1100</v>
      </c>
      <c r="L11" s="828">
        <v>1100</v>
      </c>
    </row>
    <row r="12" spans="1:13" ht="15.75" thickBot="1" x14ac:dyDescent="0.25">
      <c r="A12" s="122">
        <v>5</v>
      </c>
      <c r="B12" s="829"/>
      <c r="C12" s="830"/>
      <c r="D12" s="692"/>
      <c r="E12" s="831" t="s">
        <v>308</v>
      </c>
      <c r="F12" s="832"/>
      <c r="G12" s="832"/>
      <c r="H12" s="833">
        <v>120</v>
      </c>
      <c r="I12" s="832"/>
      <c r="J12" s="834">
        <v>120</v>
      </c>
      <c r="K12" s="835">
        <v>120</v>
      </c>
      <c r="L12" s="835">
        <v>120</v>
      </c>
    </row>
  </sheetData>
  <mergeCells count="14">
    <mergeCell ref="B8:E8"/>
    <mergeCell ref="E6:E7"/>
    <mergeCell ref="C6:D7"/>
    <mergeCell ref="B5:B7"/>
    <mergeCell ref="A1:L1"/>
    <mergeCell ref="K3:K7"/>
    <mergeCell ref="L3:L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portrait" r:id="rId1"/>
  <headerFooter alignWithMargins="0">
    <oddFooter>&amp;LNávrh Rozpočtu&amp;CP9&amp;Rv11022015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="85" zoomScaleNormal="85" workbookViewId="0">
      <selection activeCell="F47" sqref="F47"/>
    </sheetView>
  </sheetViews>
  <sheetFormatPr defaultRowHeight="12.75" x14ac:dyDescent="0.2"/>
  <cols>
    <col min="1" max="1" width="3.85546875" style="1" customWidth="1"/>
    <col min="2" max="2" width="3.42578125" style="105" customWidth="1"/>
    <col min="3" max="3" width="7.28515625" style="27" customWidth="1"/>
    <col min="4" max="4" width="2.28515625" style="27" customWidth="1"/>
    <col min="5" max="5" width="41.42578125" style="27" customWidth="1"/>
    <col min="6" max="7" width="13" style="27" bestFit="1" customWidth="1"/>
    <col min="8" max="8" width="9.28515625" style="27" bestFit="1" customWidth="1"/>
    <col min="9" max="9" width="13" style="27" bestFit="1" customWidth="1"/>
    <col min="10" max="11" width="13.42578125" style="27" customWidth="1"/>
    <col min="12" max="16384" width="9.140625" style="27"/>
  </cols>
  <sheetData>
    <row r="1" spans="1:11" ht="23.25" x14ac:dyDescent="0.35">
      <c r="A1" s="1370" t="s">
        <v>319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</row>
    <row r="2" spans="1:11" ht="9.75" customHeight="1" thickBot="1" x14ac:dyDescent="0.25">
      <c r="A2" s="105"/>
    </row>
    <row r="3" spans="1:11" ht="13.5" customHeight="1" x14ac:dyDescent="0.2">
      <c r="A3" s="1330" t="s">
        <v>230</v>
      </c>
      <c r="B3" s="1331"/>
      <c r="C3" s="1331"/>
      <c r="D3" s="1331"/>
      <c r="E3" s="1331"/>
      <c r="F3" s="1331"/>
      <c r="G3" s="1331"/>
      <c r="H3" s="1331"/>
      <c r="I3" s="1331"/>
      <c r="J3" s="1445" t="s">
        <v>428</v>
      </c>
      <c r="K3" s="1438" t="s">
        <v>429</v>
      </c>
    </row>
    <row r="4" spans="1:11" ht="18.75" customHeight="1" x14ac:dyDescent="0.2">
      <c r="A4" s="145"/>
      <c r="B4" s="1442" t="s">
        <v>135</v>
      </c>
      <c r="C4" s="1443"/>
      <c r="D4" s="1443"/>
      <c r="E4" s="1443"/>
      <c r="F4" s="1443"/>
      <c r="G4" s="1443"/>
      <c r="H4" s="1443"/>
      <c r="I4" s="1444"/>
      <c r="J4" s="1446"/>
      <c r="K4" s="1439"/>
    </row>
    <row r="5" spans="1:11" ht="13.5" thickBot="1" x14ac:dyDescent="0.25">
      <c r="A5" s="146"/>
      <c r="B5" s="836" t="s">
        <v>96</v>
      </c>
      <c r="C5" s="476" t="s">
        <v>17</v>
      </c>
      <c r="D5" s="1354" t="s">
        <v>18</v>
      </c>
      <c r="E5" s="1448"/>
      <c r="F5" s="1449"/>
      <c r="G5" s="1449"/>
      <c r="H5" s="1449"/>
      <c r="I5" s="1450"/>
      <c r="J5" s="1446"/>
      <c r="K5" s="1439"/>
    </row>
    <row r="6" spans="1:11" x14ac:dyDescent="0.2">
      <c r="A6" s="145"/>
      <c r="B6" s="837" t="s">
        <v>97</v>
      </c>
      <c r="C6" s="480" t="s">
        <v>95</v>
      </c>
      <c r="D6" s="472"/>
      <c r="E6" s="481" t="s">
        <v>11</v>
      </c>
      <c r="F6" s="1451">
        <v>610</v>
      </c>
      <c r="G6" s="1452">
        <v>630</v>
      </c>
      <c r="H6" s="1453">
        <v>640</v>
      </c>
      <c r="I6" s="1440" t="s">
        <v>9</v>
      </c>
      <c r="J6" s="1447"/>
      <c r="K6" s="1439"/>
    </row>
    <row r="7" spans="1:11" x14ac:dyDescent="0.2">
      <c r="A7" s="145"/>
      <c r="B7" s="837"/>
      <c r="C7" s="480"/>
      <c r="D7" s="472"/>
      <c r="E7" s="481"/>
      <c r="F7" s="1350"/>
      <c r="G7" s="1352"/>
      <c r="H7" s="1454"/>
      <c r="I7" s="1441"/>
      <c r="J7" s="1447"/>
      <c r="K7" s="1439"/>
    </row>
    <row r="8" spans="1:11" x14ac:dyDescent="0.2">
      <c r="A8" s="40">
        <v>1</v>
      </c>
      <c r="B8" s="495">
        <v>1</v>
      </c>
      <c r="C8" s="838" t="s">
        <v>101</v>
      </c>
      <c r="D8" s="839"/>
      <c r="E8" s="840"/>
      <c r="F8" s="400">
        <f ca="1">SUM(F8+F12+F16+F23)</f>
        <v>0</v>
      </c>
      <c r="G8" s="401">
        <f>SUM(G9)</f>
        <v>11500</v>
      </c>
      <c r="H8" s="401">
        <f>SUM(H9)</f>
        <v>0</v>
      </c>
      <c r="I8" s="841">
        <f>+I9</f>
        <v>11500</v>
      </c>
      <c r="J8" s="842">
        <f>J9</f>
        <v>11500</v>
      </c>
      <c r="K8" s="419">
        <f>K9</f>
        <v>11500</v>
      </c>
    </row>
    <row r="9" spans="1:11" x14ac:dyDescent="0.2">
      <c r="A9" s="1131">
        <v>2</v>
      </c>
      <c r="B9" s="1132"/>
      <c r="C9" s="844" t="s">
        <v>320</v>
      </c>
      <c r="D9" s="845" t="s">
        <v>101</v>
      </c>
      <c r="E9" s="504"/>
      <c r="F9" s="846">
        <f t="shared" ref="F9:K9" si="0">SUM(F10:F11)</f>
        <v>0</v>
      </c>
      <c r="G9" s="847">
        <f t="shared" si="0"/>
        <v>11500</v>
      </c>
      <c r="H9" s="847">
        <f t="shared" si="0"/>
        <v>0</v>
      </c>
      <c r="I9" s="848">
        <f t="shared" si="0"/>
        <v>11500</v>
      </c>
      <c r="J9" s="849">
        <f t="shared" si="0"/>
        <v>11500</v>
      </c>
      <c r="K9" s="850">
        <f t="shared" si="0"/>
        <v>11500</v>
      </c>
    </row>
    <row r="10" spans="1:11" x14ac:dyDescent="0.2">
      <c r="A10" s="40">
        <v>3</v>
      </c>
      <c r="B10" s="851"/>
      <c r="C10" s="852"/>
      <c r="D10" s="853"/>
      <c r="E10" s="854" t="s">
        <v>68</v>
      </c>
      <c r="F10" s="855"/>
      <c r="G10" s="856">
        <v>10000</v>
      </c>
      <c r="H10" s="857"/>
      <c r="I10" s="858">
        <f>SUM(F10:H10)</f>
        <v>10000</v>
      </c>
      <c r="J10" s="859">
        <v>10000</v>
      </c>
      <c r="K10" s="860">
        <v>10000</v>
      </c>
    </row>
    <row r="11" spans="1:11" x14ac:dyDescent="0.2">
      <c r="A11" s="40">
        <v>4</v>
      </c>
      <c r="B11" s="843"/>
      <c r="C11" s="435"/>
      <c r="D11" s="861"/>
      <c r="E11" s="862" t="s">
        <v>130</v>
      </c>
      <c r="F11" s="863"/>
      <c r="G11" s="864">
        <v>1500</v>
      </c>
      <c r="H11" s="865"/>
      <c r="I11" s="866">
        <f>SUM(F11:H11)</f>
        <v>1500</v>
      </c>
      <c r="J11" s="867">
        <v>1500</v>
      </c>
      <c r="K11" s="868">
        <v>1500</v>
      </c>
    </row>
    <row r="12" spans="1:11" x14ac:dyDescent="0.2">
      <c r="A12" s="40">
        <v>5</v>
      </c>
      <c r="B12" s="495">
        <v>2</v>
      </c>
      <c r="C12" s="838" t="s">
        <v>327</v>
      </c>
      <c r="D12" s="839"/>
      <c r="E12" s="840"/>
      <c r="F12" s="869">
        <f t="shared" ref="F12" si="1">+F13</f>
        <v>0</v>
      </c>
      <c r="G12" s="870">
        <f>+G13</f>
        <v>2250</v>
      </c>
      <c r="H12" s="870">
        <f t="shared" ref="H12:K12" si="2">+H13</f>
        <v>0</v>
      </c>
      <c r="I12" s="871">
        <f t="shared" si="2"/>
        <v>2250</v>
      </c>
      <c r="J12" s="872">
        <f t="shared" si="2"/>
        <v>2250</v>
      </c>
      <c r="K12" s="873">
        <f t="shared" si="2"/>
        <v>2250</v>
      </c>
    </row>
    <row r="13" spans="1:11" ht="12" customHeight="1" x14ac:dyDescent="0.2">
      <c r="A13" s="1131">
        <v>6</v>
      </c>
      <c r="B13" s="1132"/>
      <c r="C13" s="844" t="s">
        <v>256</v>
      </c>
      <c r="D13" s="845" t="s">
        <v>5</v>
      </c>
      <c r="E13" s="504"/>
      <c r="F13" s="846">
        <f t="shared" ref="F13:K13" si="3">F14+F15</f>
        <v>0</v>
      </c>
      <c r="G13" s="847">
        <f t="shared" si="3"/>
        <v>2250</v>
      </c>
      <c r="H13" s="847">
        <f t="shared" si="3"/>
        <v>0</v>
      </c>
      <c r="I13" s="848">
        <f t="shared" si="3"/>
        <v>2250</v>
      </c>
      <c r="J13" s="849">
        <f t="shared" si="3"/>
        <v>2250</v>
      </c>
      <c r="K13" s="850">
        <f t="shared" si="3"/>
        <v>2250</v>
      </c>
    </row>
    <row r="14" spans="1:11" x14ac:dyDescent="0.2">
      <c r="A14" s="40">
        <v>7</v>
      </c>
      <c r="B14" s="843"/>
      <c r="C14" s="435"/>
      <c r="D14" s="436"/>
      <c r="E14" s="874" t="s">
        <v>382</v>
      </c>
      <c r="F14" s="456"/>
      <c r="G14" s="179">
        <v>1850</v>
      </c>
      <c r="H14" s="443"/>
      <c r="I14" s="866">
        <f>SUM(F14:H14)</f>
        <v>1850</v>
      </c>
      <c r="J14" s="875">
        <v>1850</v>
      </c>
      <c r="K14" s="876">
        <v>1850</v>
      </c>
    </row>
    <row r="15" spans="1:11" x14ac:dyDescent="0.2">
      <c r="A15" s="40">
        <v>8</v>
      </c>
      <c r="B15" s="843"/>
      <c r="C15" s="435"/>
      <c r="D15" s="436"/>
      <c r="E15" s="874" t="s">
        <v>285</v>
      </c>
      <c r="F15" s="456"/>
      <c r="G15" s="179">
        <v>400</v>
      </c>
      <c r="H15" s="443"/>
      <c r="I15" s="866">
        <f>SUM(F15:H15)</f>
        <v>400</v>
      </c>
      <c r="J15" s="875">
        <v>400</v>
      </c>
      <c r="K15" s="876">
        <v>400</v>
      </c>
    </row>
    <row r="16" spans="1:11" x14ac:dyDescent="0.2">
      <c r="A16" s="40">
        <v>9</v>
      </c>
      <c r="B16" s="877">
        <v>3</v>
      </c>
      <c r="C16" s="877" t="s">
        <v>324</v>
      </c>
      <c r="D16" s="877" t="s">
        <v>131</v>
      </c>
      <c r="E16" s="878"/>
      <c r="F16" s="879">
        <f t="shared" ref="F16" si="4">SUM(F17:F22)</f>
        <v>0</v>
      </c>
      <c r="G16" s="880">
        <f>SUM(G17:G22)</f>
        <v>2650</v>
      </c>
      <c r="H16" s="880">
        <f t="shared" ref="H16:K16" si="5">SUM(H17:H22)</f>
        <v>34</v>
      </c>
      <c r="I16" s="881">
        <f t="shared" si="5"/>
        <v>2684</v>
      </c>
      <c r="J16" s="882">
        <f t="shared" si="5"/>
        <v>2684</v>
      </c>
      <c r="K16" s="883">
        <f t="shared" si="5"/>
        <v>2684</v>
      </c>
    </row>
    <row r="17" spans="1:11" x14ac:dyDescent="0.2">
      <c r="A17" s="40">
        <v>10</v>
      </c>
      <c r="B17" s="422"/>
      <c r="C17" s="435"/>
      <c r="D17" s="436"/>
      <c r="E17" s="874" t="s">
        <v>325</v>
      </c>
      <c r="F17" s="884"/>
      <c r="G17" s="179"/>
      <c r="H17" s="443">
        <v>34</v>
      </c>
      <c r="I17" s="866">
        <f>SUM(F17:H17)</f>
        <v>34</v>
      </c>
      <c r="J17" s="867">
        <v>34</v>
      </c>
      <c r="K17" s="868">
        <v>34</v>
      </c>
    </row>
    <row r="18" spans="1:11" x14ac:dyDescent="0.2">
      <c r="A18" s="40">
        <v>11</v>
      </c>
      <c r="B18" s="436"/>
      <c r="C18" s="885"/>
      <c r="D18" s="886"/>
      <c r="E18" s="887" t="s">
        <v>68</v>
      </c>
      <c r="F18" s="888"/>
      <c r="G18" s="443">
        <v>1300</v>
      </c>
      <c r="H18" s="443"/>
      <c r="I18" s="866">
        <v>1300</v>
      </c>
      <c r="J18" s="867">
        <v>1300</v>
      </c>
      <c r="K18" s="868">
        <v>1300</v>
      </c>
    </row>
    <row r="19" spans="1:11" x14ac:dyDescent="0.2">
      <c r="A19" s="40">
        <v>12</v>
      </c>
      <c r="B19" s="436"/>
      <c r="C19" s="885"/>
      <c r="D19" s="886"/>
      <c r="E19" s="887" t="s">
        <v>326</v>
      </c>
      <c r="F19" s="888"/>
      <c r="G19" s="443">
        <v>100</v>
      </c>
      <c r="H19" s="443"/>
      <c r="I19" s="866">
        <v>100</v>
      </c>
      <c r="J19" s="889">
        <v>100</v>
      </c>
      <c r="K19" s="890">
        <v>100</v>
      </c>
    </row>
    <row r="20" spans="1:11" x14ac:dyDescent="0.2">
      <c r="A20" s="40">
        <v>13</v>
      </c>
      <c r="B20" s="436"/>
      <c r="C20" s="885"/>
      <c r="D20" s="886"/>
      <c r="E20" s="887" t="s">
        <v>328</v>
      </c>
      <c r="F20" s="888"/>
      <c r="G20" s="443">
        <v>1000</v>
      </c>
      <c r="H20" s="443"/>
      <c r="I20" s="866">
        <v>1000</v>
      </c>
      <c r="J20" s="859">
        <v>1000</v>
      </c>
      <c r="K20" s="860">
        <v>1000</v>
      </c>
    </row>
    <row r="21" spans="1:11" x14ac:dyDescent="0.2">
      <c r="A21" s="40">
        <v>14</v>
      </c>
      <c r="B21" s="436"/>
      <c r="C21" s="885"/>
      <c r="D21" s="886"/>
      <c r="E21" s="887" t="s">
        <v>329</v>
      </c>
      <c r="F21" s="888"/>
      <c r="G21" s="443">
        <v>200</v>
      </c>
      <c r="H21" s="443"/>
      <c r="I21" s="866">
        <v>200</v>
      </c>
      <c r="J21" s="859">
        <v>200</v>
      </c>
      <c r="K21" s="860">
        <v>200</v>
      </c>
    </row>
    <row r="22" spans="1:11" x14ac:dyDescent="0.2">
      <c r="A22" s="40">
        <v>15</v>
      </c>
      <c r="B22" s="436"/>
      <c r="C22" s="885"/>
      <c r="D22" s="886"/>
      <c r="E22" s="887" t="s">
        <v>330</v>
      </c>
      <c r="F22" s="888"/>
      <c r="G22" s="443">
        <v>50</v>
      </c>
      <c r="H22" s="891"/>
      <c r="I22" s="866">
        <v>50</v>
      </c>
      <c r="J22" s="859">
        <v>50</v>
      </c>
      <c r="K22" s="860">
        <v>50</v>
      </c>
    </row>
    <row r="23" spans="1:11" s="892" customFormat="1" x14ac:dyDescent="0.2">
      <c r="A23" s="40">
        <v>16</v>
      </c>
      <c r="B23" s="877">
        <v>4</v>
      </c>
      <c r="C23" s="877" t="s">
        <v>1</v>
      </c>
      <c r="D23" s="877"/>
      <c r="E23" s="878"/>
      <c r="F23" s="879">
        <f t="shared" ref="F23" si="6">SUM(F24:F30)</f>
        <v>25000</v>
      </c>
      <c r="G23" s="880">
        <f>SUM(G24:G30)</f>
        <v>8800</v>
      </c>
      <c r="H23" s="880">
        <f t="shared" ref="H23:K23" si="7">SUM(H24:H30)</f>
        <v>0</v>
      </c>
      <c r="I23" s="881">
        <f t="shared" si="7"/>
        <v>33800</v>
      </c>
      <c r="J23" s="882">
        <f t="shared" si="7"/>
        <v>33800</v>
      </c>
      <c r="K23" s="883">
        <f t="shared" si="7"/>
        <v>33800</v>
      </c>
    </row>
    <row r="24" spans="1:11" x14ac:dyDescent="0.2">
      <c r="A24" s="40">
        <v>17</v>
      </c>
      <c r="B24" s="422"/>
      <c r="C24" s="852"/>
      <c r="D24" s="893"/>
      <c r="E24" s="894" t="s">
        <v>383</v>
      </c>
      <c r="F24" s="895"/>
      <c r="G24" s="896">
        <v>2500</v>
      </c>
      <c r="H24" s="897"/>
      <c r="I24" s="858">
        <f t="shared" ref="I24:I29" si="8">SUM(F24:H24)</f>
        <v>2500</v>
      </c>
      <c r="J24" s="859">
        <v>2500</v>
      </c>
      <c r="K24" s="860">
        <v>2500</v>
      </c>
    </row>
    <row r="25" spans="1:11" x14ac:dyDescent="0.2">
      <c r="A25" s="40">
        <v>18</v>
      </c>
      <c r="B25" s="843"/>
      <c r="C25" s="435"/>
      <c r="D25" s="436"/>
      <c r="E25" s="898" t="s">
        <v>293</v>
      </c>
      <c r="F25" s="456"/>
      <c r="G25" s="179">
        <v>2000</v>
      </c>
      <c r="H25" s="443"/>
      <c r="I25" s="866">
        <f t="shared" si="8"/>
        <v>2000</v>
      </c>
      <c r="J25" s="867">
        <v>2000</v>
      </c>
      <c r="K25" s="868">
        <v>2000</v>
      </c>
    </row>
    <row r="26" spans="1:11" x14ac:dyDescent="0.2">
      <c r="A26" s="40">
        <v>19</v>
      </c>
      <c r="B26" s="843"/>
      <c r="C26" s="435"/>
      <c r="D26" s="436"/>
      <c r="E26" s="898" t="s">
        <v>321</v>
      </c>
      <c r="F26" s="456"/>
      <c r="G26" s="179">
        <v>200</v>
      </c>
      <c r="H26" s="443"/>
      <c r="I26" s="866">
        <f t="shared" si="8"/>
        <v>200</v>
      </c>
      <c r="J26" s="867">
        <v>200</v>
      </c>
      <c r="K26" s="868">
        <v>200</v>
      </c>
    </row>
    <row r="27" spans="1:11" x14ac:dyDescent="0.2">
      <c r="A27" s="40">
        <v>20</v>
      </c>
      <c r="B27" s="843"/>
      <c r="C27" s="435"/>
      <c r="D27" s="436"/>
      <c r="E27" s="898" t="s">
        <v>322</v>
      </c>
      <c r="F27" s="456"/>
      <c r="G27" s="179">
        <v>2000</v>
      </c>
      <c r="H27" s="443"/>
      <c r="I27" s="866">
        <f t="shared" si="8"/>
        <v>2000</v>
      </c>
      <c r="J27" s="867">
        <v>2000</v>
      </c>
      <c r="K27" s="868">
        <v>2000</v>
      </c>
    </row>
    <row r="28" spans="1:11" x14ac:dyDescent="0.2">
      <c r="A28" s="40">
        <v>21</v>
      </c>
      <c r="B28" s="843"/>
      <c r="C28" s="435"/>
      <c r="D28" s="436"/>
      <c r="E28" s="898" t="s">
        <v>323</v>
      </c>
      <c r="F28" s="456"/>
      <c r="G28" s="179">
        <v>100</v>
      </c>
      <c r="H28" s="443"/>
      <c r="I28" s="866">
        <f t="shared" si="8"/>
        <v>100</v>
      </c>
      <c r="J28" s="867">
        <v>100</v>
      </c>
      <c r="K28" s="868">
        <v>100</v>
      </c>
    </row>
    <row r="29" spans="1:11" x14ac:dyDescent="0.2">
      <c r="A29" s="40">
        <v>22</v>
      </c>
      <c r="B29" s="843"/>
      <c r="C29" s="435"/>
      <c r="D29" s="436"/>
      <c r="E29" s="898" t="s">
        <v>331</v>
      </c>
      <c r="F29" s="456"/>
      <c r="G29" s="179">
        <v>2000</v>
      </c>
      <c r="H29" s="443"/>
      <c r="I29" s="866">
        <f t="shared" si="8"/>
        <v>2000</v>
      </c>
      <c r="J29" s="867">
        <v>2000</v>
      </c>
      <c r="K29" s="868">
        <v>2000</v>
      </c>
    </row>
    <row r="30" spans="1:11" x14ac:dyDescent="0.2">
      <c r="A30" s="40">
        <v>23</v>
      </c>
      <c r="B30" s="843"/>
      <c r="C30" s="435"/>
      <c r="D30" s="436"/>
      <c r="E30" s="898" t="s">
        <v>332</v>
      </c>
      <c r="F30" s="456">
        <v>25000</v>
      </c>
      <c r="G30" s="179">
        <v>0</v>
      </c>
      <c r="H30" s="443"/>
      <c r="I30" s="866">
        <v>25000</v>
      </c>
      <c r="J30" s="867">
        <v>25000</v>
      </c>
      <c r="K30" s="868">
        <v>25000</v>
      </c>
    </row>
    <row r="31" spans="1:11" x14ac:dyDescent="0.2">
      <c r="A31" s="40">
        <v>24</v>
      </c>
      <c r="B31" s="877">
        <v>5</v>
      </c>
      <c r="C31" s="877" t="s">
        <v>343</v>
      </c>
      <c r="D31" s="877"/>
      <c r="E31" s="878"/>
      <c r="F31" s="879">
        <f t="shared" ref="F31" si="9">SUM(F32:F36)</f>
        <v>0</v>
      </c>
      <c r="G31" s="880">
        <f>SUM(G32:G36)</f>
        <v>30944</v>
      </c>
      <c r="H31" s="880">
        <f t="shared" ref="H31:K31" si="10">SUM(H32:H36)</f>
        <v>0</v>
      </c>
      <c r="I31" s="881">
        <f t="shared" si="10"/>
        <v>30944</v>
      </c>
      <c r="J31" s="882">
        <f t="shared" si="10"/>
        <v>25000</v>
      </c>
      <c r="K31" s="883">
        <f t="shared" si="10"/>
        <v>25000</v>
      </c>
    </row>
    <row r="32" spans="1:11" x14ac:dyDescent="0.2">
      <c r="A32" s="40">
        <v>25</v>
      </c>
      <c r="B32" s="422"/>
      <c r="C32" s="435"/>
      <c r="D32" s="436"/>
      <c r="E32" s="898" t="s">
        <v>344</v>
      </c>
      <c r="F32" s="456"/>
      <c r="G32" s="179">
        <v>3000</v>
      </c>
      <c r="H32" s="443"/>
      <c r="I32" s="866">
        <f>SUM(F32:H32)</f>
        <v>3000</v>
      </c>
      <c r="J32" s="867">
        <v>3000</v>
      </c>
      <c r="K32" s="868">
        <v>3000</v>
      </c>
    </row>
    <row r="33" spans="1:11" x14ac:dyDescent="0.2">
      <c r="A33" s="40">
        <v>26</v>
      </c>
      <c r="B33" s="843"/>
      <c r="C33" s="435"/>
      <c r="D33" s="436"/>
      <c r="E33" s="898" t="s">
        <v>345</v>
      </c>
      <c r="F33" s="456"/>
      <c r="G33" s="179">
        <v>10000</v>
      </c>
      <c r="H33" s="443"/>
      <c r="I33" s="866">
        <f>SUM(F33:H33)</f>
        <v>10000</v>
      </c>
      <c r="J33" s="867">
        <v>10000</v>
      </c>
      <c r="K33" s="868">
        <v>10000</v>
      </c>
    </row>
    <row r="34" spans="1:11" x14ac:dyDescent="0.2">
      <c r="A34" s="40">
        <v>27</v>
      </c>
      <c r="B34" s="843"/>
      <c r="C34" s="435"/>
      <c r="D34" s="436"/>
      <c r="E34" s="898" t="s">
        <v>384</v>
      </c>
      <c r="F34" s="456"/>
      <c r="G34" s="179">
        <v>4000</v>
      </c>
      <c r="H34" s="443"/>
      <c r="I34" s="866">
        <v>4000</v>
      </c>
      <c r="J34" s="867">
        <v>4000</v>
      </c>
      <c r="K34" s="868">
        <v>4000</v>
      </c>
    </row>
    <row r="35" spans="1:11" x14ac:dyDescent="0.2">
      <c r="A35" s="40"/>
      <c r="B35" s="843"/>
      <c r="C35" s="435"/>
      <c r="D35" s="436"/>
      <c r="E35" s="898" t="s">
        <v>668</v>
      </c>
      <c r="F35" s="456"/>
      <c r="G35" s="179">
        <v>5944</v>
      </c>
      <c r="H35" s="443"/>
      <c r="I35" s="866">
        <v>5944</v>
      </c>
      <c r="J35" s="867"/>
      <c r="K35" s="868"/>
    </row>
    <row r="36" spans="1:11" x14ac:dyDescent="0.2">
      <c r="A36" s="40">
        <v>28</v>
      </c>
      <c r="B36" s="843"/>
      <c r="C36" s="435"/>
      <c r="D36" s="436"/>
      <c r="E36" s="898" t="s">
        <v>391</v>
      </c>
      <c r="F36" s="456"/>
      <c r="G36" s="179">
        <v>8000</v>
      </c>
      <c r="H36" s="443"/>
      <c r="I36" s="866">
        <f>SUM(F36:H36)</f>
        <v>8000</v>
      </c>
      <c r="J36" s="867">
        <v>8000</v>
      </c>
      <c r="K36" s="868">
        <v>8000</v>
      </c>
    </row>
    <row r="37" spans="1:11" s="35" customFormat="1" ht="13.5" thickBot="1" x14ac:dyDescent="0.25">
      <c r="A37" s="189">
        <v>29</v>
      </c>
      <c r="B37" s="899"/>
      <c r="C37" s="900"/>
      <c r="D37" s="901"/>
      <c r="E37" s="1281" t="s">
        <v>333</v>
      </c>
      <c r="F37" s="1282">
        <f t="shared" ref="F37" si="11">SUM(F9+F13+F16+F23+F31)</f>
        <v>25000</v>
      </c>
      <c r="G37" s="1283">
        <f>SUM(G9+G13+G16+G23+G31)</f>
        <v>56144</v>
      </c>
      <c r="H37" s="1283">
        <f t="shared" ref="H37:K37" si="12">SUM(H9+H13+H16+H23+H31)</f>
        <v>34</v>
      </c>
      <c r="I37" s="1284">
        <f>SUM(I9+I13+I16+I23+I31)</f>
        <v>81178</v>
      </c>
      <c r="J37" s="1285">
        <f t="shared" si="12"/>
        <v>75234</v>
      </c>
      <c r="K37" s="1286">
        <f t="shared" si="12"/>
        <v>75234</v>
      </c>
    </row>
    <row r="39" spans="1:11" x14ac:dyDescent="0.2">
      <c r="J39" s="1277"/>
    </row>
  </sheetData>
  <mergeCells count="10">
    <mergeCell ref="A1:K1"/>
    <mergeCell ref="K3:K7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I10" sqref="I10"/>
    </sheetView>
  </sheetViews>
  <sheetFormatPr defaultRowHeight="12.75" x14ac:dyDescent="0.2"/>
  <cols>
    <col min="1" max="1" width="3.85546875" style="1" customWidth="1"/>
    <col min="2" max="2" width="3.7109375" style="105" customWidth="1"/>
    <col min="3" max="3" width="8.7109375" style="27" customWidth="1"/>
    <col min="4" max="4" width="2.28515625" style="27" hidden="1" customWidth="1"/>
    <col min="5" max="5" width="41" style="27" customWidth="1"/>
    <col min="6" max="6" width="11.140625" style="27" customWidth="1"/>
    <col min="7" max="7" width="11.140625" style="27" hidden="1" customWidth="1"/>
    <col min="8" max="9" width="11.140625" style="27" customWidth="1"/>
    <col min="10" max="10" width="12.140625" style="27" customWidth="1"/>
    <col min="11" max="12" width="12.140625" style="183" customWidth="1"/>
    <col min="13" max="16384" width="9.140625" style="27"/>
  </cols>
  <sheetData>
    <row r="1" spans="1:12" ht="23.25" x14ac:dyDescent="0.35">
      <c r="A1" s="1455" t="s">
        <v>414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</row>
    <row r="2" spans="1:12" ht="8.25" customHeight="1" thickBot="1" x14ac:dyDescent="0.25"/>
    <row r="3" spans="1:12" ht="13.5" customHeight="1" thickBot="1" x14ac:dyDescent="0.25">
      <c r="A3" s="1330" t="s">
        <v>230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92" t="s">
        <v>427</v>
      </c>
      <c r="L3" s="1392" t="s">
        <v>426</v>
      </c>
    </row>
    <row r="4" spans="1:12" ht="18.75" customHeight="1" x14ac:dyDescent="0.2">
      <c r="A4" s="1363" t="s">
        <v>135</v>
      </c>
      <c r="B4" s="1457"/>
      <c r="C4" s="1457"/>
      <c r="D4" s="1457"/>
      <c r="E4" s="1457"/>
      <c r="F4" s="1457"/>
      <c r="G4" s="1457"/>
      <c r="H4" s="1457"/>
      <c r="I4" s="1457"/>
      <c r="J4" s="1458"/>
      <c r="K4" s="1439"/>
      <c r="L4" s="1439"/>
    </row>
    <row r="5" spans="1:12" ht="13.5" thickBot="1" x14ac:dyDescent="0.25">
      <c r="A5" s="10"/>
      <c r="B5" s="569" t="s">
        <v>96</v>
      </c>
      <c r="C5" s="374" t="s">
        <v>17</v>
      </c>
      <c r="D5" s="902"/>
      <c r="E5" s="903"/>
      <c r="F5" s="571" t="s">
        <v>18</v>
      </c>
      <c r="G5" s="571"/>
      <c r="H5" s="571"/>
      <c r="I5" s="571"/>
      <c r="J5" s="572"/>
      <c r="K5" s="1439"/>
      <c r="L5" s="1439"/>
    </row>
    <row r="6" spans="1:12" x14ac:dyDescent="0.2">
      <c r="A6" s="11"/>
      <c r="B6" s="573" t="s">
        <v>97</v>
      </c>
      <c r="C6" s="381" t="s">
        <v>95</v>
      </c>
      <c r="D6" s="904"/>
      <c r="E6" s="225" t="s">
        <v>11</v>
      </c>
      <c r="F6" s="1359">
        <v>610</v>
      </c>
      <c r="G6" s="1361">
        <v>620</v>
      </c>
      <c r="H6" s="1361">
        <v>630</v>
      </c>
      <c r="I6" s="1362">
        <v>640</v>
      </c>
      <c r="J6" s="1459" t="s">
        <v>9</v>
      </c>
      <c r="K6" s="1439"/>
      <c r="L6" s="1439"/>
    </row>
    <row r="7" spans="1:12" ht="13.5" thickBot="1" x14ac:dyDescent="0.25">
      <c r="A7" s="194"/>
      <c r="B7" s="575"/>
      <c r="C7" s="383"/>
      <c r="D7" s="905"/>
      <c r="E7" s="229"/>
      <c r="F7" s="1360"/>
      <c r="G7" s="1340"/>
      <c r="H7" s="1340"/>
      <c r="I7" s="1333"/>
      <c r="J7" s="1460"/>
      <c r="K7" s="1456"/>
      <c r="L7" s="1456"/>
    </row>
    <row r="8" spans="1:12" ht="15.75" thickTop="1" x14ac:dyDescent="0.2">
      <c r="A8" s="193">
        <v>1</v>
      </c>
      <c r="B8" s="906" t="s">
        <v>334</v>
      </c>
      <c r="C8" s="907"/>
      <c r="D8" s="908"/>
      <c r="E8" s="908"/>
      <c r="F8" s="909">
        <f>SUM(F9+F12+F15)</f>
        <v>4200</v>
      </c>
      <c r="G8" s="910">
        <f t="shared" ref="G8:L8" si="0">SUM(G9+G12+G15)</f>
        <v>0</v>
      </c>
      <c r="H8" s="910">
        <f t="shared" si="0"/>
        <v>7800</v>
      </c>
      <c r="I8" s="910">
        <f t="shared" si="0"/>
        <v>6030</v>
      </c>
      <c r="J8" s="911">
        <f t="shared" si="0"/>
        <v>18030</v>
      </c>
      <c r="K8" s="912">
        <f t="shared" si="0"/>
        <v>18030</v>
      </c>
      <c r="L8" s="912">
        <f t="shared" si="0"/>
        <v>18030</v>
      </c>
    </row>
    <row r="9" spans="1:12" ht="15" x14ac:dyDescent="0.2">
      <c r="A9" s="114"/>
      <c r="B9" s="578">
        <v>1</v>
      </c>
      <c r="C9" s="913" t="s">
        <v>166</v>
      </c>
      <c r="D9" s="914"/>
      <c r="E9" s="915"/>
      <c r="F9" s="430">
        <f>SUM(F10:F11)</f>
        <v>0</v>
      </c>
      <c r="G9" s="431">
        <f t="shared" ref="G9:L9" si="1">SUM(G10:G11)</f>
        <v>0</v>
      </c>
      <c r="H9" s="431">
        <f t="shared" si="1"/>
        <v>0</v>
      </c>
      <c r="I9" s="431">
        <f t="shared" si="1"/>
        <v>1500</v>
      </c>
      <c r="J9" s="916">
        <f t="shared" si="1"/>
        <v>1500</v>
      </c>
      <c r="K9" s="917">
        <f t="shared" si="1"/>
        <v>1500</v>
      </c>
      <c r="L9" s="917">
        <f t="shared" si="1"/>
        <v>1500</v>
      </c>
    </row>
    <row r="10" spans="1:12" ht="15" x14ac:dyDescent="0.2">
      <c r="A10" s="114"/>
      <c r="B10" s="198"/>
      <c r="C10" s="596" t="s">
        <v>256</v>
      </c>
      <c r="D10" s="329"/>
      <c r="E10" s="918" t="s">
        <v>335</v>
      </c>
      <c r="F10" s="919"/>
      <c r="G10" s="920"/>
      <c r="H10" s="921"/>
      <c r="I10" s="920">
        <v>1500</v>
      </c>
      <c r="J10" s="922">
        <v>1500</v>
      </c>
      <c r="K10" s="923">
        <v>1500</v>
      </c>
      <c r="L10" s="923">
        <v>1500</v>
      </c>
    </row>
    <row r="11" spans="1:12" ht="15" x14ac:dyDescent="0.2">
      <c r="A11" s="114"/>
      <c r="B11" s="198"/>
      <c r="C11" s="596"/>
      <c r="D11" s="329"/>
      <c r="E11" s="918"/>
      <c r="F11" s="919"/>
      <c r="G11" s="920"/>
      <c r="H11" s="921"/>
      <c r="I11" s="920"/>
      <c r="J11" s="922"/>
      <c r="K11" s="923"/>
      <c r="L11" s="923"/>
    </row>
    <row r="12" spans="1:12" ht="15" x14ac:dyDescent="0.2">
      <c r="A12" s="114"/>
      <c r="B12" s="578">
        <v>2</v>
      </c>
      <c r="C12" s="913" t="s">
        <v>341</v>
      </c>
      <c r="D12" s="914"/>
      <c r="E12" s="915"/>
      <c r="F12" s="430">
        <f>SUM(F13:F14)</f>
        <v>4200</v>
      </c>
      <c r="G12" s="431">
        <f t="shared" ref="G12:L12" si="2">SUM(G13:G14)</f>
        <v>0</v>
      </c>
      <c r="H12" s="431">
        <f t="shared" si="2"/>
        <v>0</v>
      </c>
      <c r="I12" s="431">
        <f t="shared" si="2"/>
        <v>410</v>
      </c>
      <c r="J12" s="916">
        <f t="shared" si="2"/>
        <v>4610</v>
      </c>
      <c r="K12" s="917">
        <f t="shared" si="2"/>
        <v>4610</v>
      </c>
      <c r="L12" s="917">
        <f t="shared" si="2"/>
        <v>4610</v>
      </c>
    </row>
    <row r="13" spans="1:12" ht="15" x14ac:dyDescent="0.2">
      <c r="A13" s="118"/>
      <c r="B13" s="174"/>
      <c r="C13" s="924"/>
      <c r="D13" s="337"/>
      <c r="E13" s="925" t="s">
        <v>342</v>
      </c>
      <c r="F13" s="926"/>
      <c r="G13" s="927"/>
      <c r="H13" s="928"/>
      <c r="I13" s="927">
        <v>410</v>
      </c>
      <c r="J13" s="929">
        <f>SUM(F13:I13)</f>
        <v>410</v>
      </c>
      <c r="K13" s="930">
        <f>+J13</f>
        <v>410</v>
      </c>
      <c r="L13" s="930">
        <f>+J13</f>
        <v>410</v>
      </c>
    </row>
    <row r="14" spans="1:12" ht="15" x14ac:dyDescent="0.2">
      <c r="A14" s="118"/>
      <c r="B14" s="174"/>
      <c r="C14" s="924"/>
      <c r="D14" s="337"/>
      <c r="E14" s="925" t="s">
        <v>385</v>
      </c>
      <c r="F14" s="926">
        <v>4200</v>
      </c>
      <c r="G14" s="927"/>
      <c r="H14" s="928"/>
      <c r="I14" s="927"/>
      <c r="J14" s="929">
        <f>+F14</f>
        <v>4200</v>
      </c>
      <c r="K14" s="930">
        <f>+J14</f>
        <v>4200</v>
      </c>
      <c r="L14" s="930">
        <f>+J14</f>
        <v>4200</v>
      </c>
    </row>
    <row r="15" spans="1:12" s="35" customFormat="1" ht="15.75" x14ac:dyDescent="0.25">
      <c r="A15" s="195"/>
      <c r="B15" s="578">
        <v>3</v>
      </c>
      <c r="C15" s="913" t="s">
        <v>132</v>
      </c>
      <c r="D15" s="931"/>
      <c r="E15" s="932"/>
      <c r="F15" s="430">
        <f>SUM(F16:F20)</f>
        <v>0</v>
      </c>
      <c r="G15" s="431">
        <f t="shared" ref="G15:L15" si="3">SUM(G16:G20)</f>
        <v>0</v>
      </c>
      <c r="H15" s="431">
        <f t="shared" si="3"/>
        <v>7800</v>
      </c>
      <c r="I15" s="431">
        <f t="shared" si="3"/>
        <v>4120</v>
      </c>
      <c r="J15" s="916">
        <f t="shared" si="3"/>
        <v>11920</v>
      </c>
      <c r="K15" s="917">
        <f t="shared" si="3"/>
        <v>11920</v>
      </c>
      <c r="L15" s="917">
        <f t="shared" si="3"/>
        <v>11920</v>
      </c>
    </row>
    <row r="16" spans="1:12" s="124" customFormat="1" ht="15" x14ac:dyDescent="0.2">
      <c r="A16" s="196"/>
      <c r="B16" s="933"/>
      <c r="C16" s="934" t="s">
        <v>336</v>
      </c>
      <c r="D16" s="935" t="s">
        <v>133</v>
      </c>
      <c r="E16" s="936" t="s">
        <v>133</v>
      </c>
      <c r="F16" s="937"/>
      <c r="G16" s="938"/>
      <c r="H16" s="938">
        <v>800</v>
      </c>
      <c r="I16" s="938"/>
      <c r="J16" s="939">
        <f>SUM(F16:I16)</f>
        <v>800</v>
      </c>
      <c r="K16" s="940">
        <v>800</v>
      </c>
      <c r="L16" s="940">
        <v>800</v>
      </c>
    </row>
    <row r="17" spans="1:12" ht="15" x14ac:dyDescent="0.2">
      <c r="A17" s="114"/>
      <c r="B17" s="198"/>
      <c r="C17" s="596"/>
      <c r="D17" s="329"/>
      <c r="E17" s="918" t="s">
        <v>337</v>
      </c>
      <c r="F17" s="919"/>
      <c r="G17" s="920"/>
      <c r="H17" s="921">
        <v>3000</v>
      </c>
      <c r="I17" s="920"/>
      <c r="J17" s="941">
        <f>SUM(F17:I17)</f>
        <v>3000</v>
      </c>
      <c r="K17" s="923">
        <v>3000</v>
      </c>
      <c r="L17" s="923">
        <v>3000</v>
      </c>
    </row>
    <row r="18" spans="1:12" ht="15" x14ac:dyDescent="0.2">
      <c r="A18" s="114"/>
      <c r="B18" s="942"/>
      <c r="C18" s="596"/>
      <c r="D18" s="329"/>
      <c r="E18" s="943" t="s">
        <v>338</v>
      </c>
      <c r="F18" s="919"/>
      <c r="G18" s="920"/>
      <c r="H18" s="921">
        <v>4000</v>
      </c>
      <c r="I18" s="920"/>
      <c r="J18" s="941">
        <f>SUM(F18:I18)</f>
        <v>4000</v>
      </c>
      <c r="K18" s="923">
        <v>4000</v>
      </c>
      <c r="L18" s="923">
        <v>4000</v>
      </c>
    </row>
    <row r="19" spans="1:12" s="182" customFormat="1" ht="15" x14ac:dyDescent="0.2">
      <c r="A19" s="114"/>
      <c r="B19" s="942"/>
      <c r="C19" s="596"/>
      <c r="D19" s="329"/>
      <c r="E19" s="943" t="s">
        <v>339</v>
      </c>
      <c r="F19" s="919"/>
      <c r="G19" s="920"/>
      <c r="H19" s="921"/>
      <c r="I19" s="920">
        <v>4000</v>
      </c>
      <c r="J19" s="941">
        <f>SUM(F19:I19)</f>
        <v>4000</v>
      </c>
      <c r="K19" s="923">
        <v>4000</v>
      </c>
      <c r="L19" s="923">
        <v>4000</v>
      </c>
    </row>
    <row r="20" spans="1:12" s="182" customFormat="1" ht="15.75" thickBot="1" x14ac:dyDescent="0.25">
      <c r="A20" s="125"/>
      <c r="B20" s="944"/>
      <c r="C20" s="830"/>
      <c r="D20" s="692"/>
      <c r="E20" s="945" t="s">
        <v>340</v>
      </c>
      <c r="F20" s="946"/>
      <c r="G20" s="947"/>
      <c r="H20" s="948"/>
      <c r="I20" s="947">
        <v>120</v>
      </c>
      <c r="J20" s="949">
        <f>SUM(F20:I20)</f>
        <v>120</v>
      </c>
      <c r="K20" s="950">
        <v>120</v>
      </c>
      <c r="L20" s="950">
        <v>120</v>
      </c>
    </row>
  </sheetData>
  <mergeCells count="10">
    <mergeCell ref="A1:L1"/>
    <mergeCell ref="K3:K7"/>
    <mergeCell ref="L3:L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H36" sqref="H36"/>
    </sheetView>
  </sheetViews>
  <sheetFormatPr defaultRowHeight="12.75" x14ac:dyDescent="0.2"/>
  <cols>
    <col min="1" max="1" width="3.85546875" style="1" customWidth="1"/>
    <col min="2" max="2" width="3.42578125" style="105" customWidth="1"/>
    <col min="3" max="3" width="7.28515625" style="27" customWidth="1"/>
    <col min="4" max="4" width="2.28515625" style="27" customWidth="1"/>
    <col min="5" max="5" width="39.7109375" style="27" customWidth="1"/>
    <col min="6" max="6" width="10" style="27" hidden="1" customWidth="1"/>
    <col min="7" max="7" width="7.28515625" style="27" hidden="1" customWidth="1"/>
    <col min="8" max="9" width="13" style="27" customWidth="1"/>
    <col min="10" max="10" width="13" style="27" hidden="1" customWidth="1"/>
    <col min="11" max="11" width="13" style="27" customWidth="1"/>
    <col min="12" max="12" width="13" style="562" customWidth="1"/>
    <col min="13" max="13" width="13" style="27" customWidth="1"/>
    <col min="14" max="16384" width="9.140625" style="27"/>
  </cols>
  <sheetData>
    <row r="1" spans="1:13" ht="23.25" x14ac:dyDescent="0.35">
      <c r="A1" s="1309" t="s">
        <v>346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</row>
    <row r="2" spans="1:13" ht="15.75" thickBot="1" x14ac:dyDescent="0.25">
      <c r="A2" s="119"/>
      <c r="B2" s="119"/>
      <c r="C2" s="32"/>
      <c r="D2" s="32"/>
      <c r="E2" s="32"/>
      <c r="F2" s="32"/>
      <c r="G2" s="32"/>
      <c r="H2" s="32"/>
      <c r="I2" s="32"/>
      <c r="J2" s="32"/>
      <c r="K2" s="32"/>
      <c r="L2" s="120"/>
      <c r="M2" s="32"/>
    </row>
    <row r="3" spans="1:13" ht="14.25" customHeight="1" x14ac:dyDescent="0.2">
      <c r="A3" s="1462" t="s">
        <v>230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1" t="s">
        <v>427</v>
      </c>
      <c r="M3" s="1464" t="s">
        <v>426</v>
      </c>
    </row>
    <row r="4" spans="1:13" ht="18.75" customHeight="1" x14ac:dyDescent="0.2">
      <c r="A4" s="199"/>
      <c r="B4" s="1466" t="s">
        <v>135</v>
      </c>
      <c r="C4" s="1467"/>
      <c r="D4" s="1467"/>
      <c r="E4" s="1467"/>
      <c r="F4" s="1467"/>
      <c r="G4" s="1467"/>
      <c r="H4" s="1467"/>
      <c r="I4" s="1467"/>
      <c r="J4" s="1467"/>
      <c r="K4" s="1468"/>
      <c r="L4" s="1374"/>
      <c r="M4" s="1465"/>
    </row>
    <row r="5" spans="1:13" ht="15" x14ac:dyDescent="0.2">
      <c r="A5" s="199"/>
      <c r="B5" s="815" t="s">
        <v>96</v>
      </c>
      <c r="C5" s="813" t="s">
        <v>17</v>
      </c>
      <c r="D5" s="813"/>
      <c r="E5" s="1466" t="s">
        <v>18</v>
      </c>
      <c r="F5" s="1469"/>
      <c r="G5" s="1469"/>
      <c r="H5" s="1469"/>
      <c r="I5" s="1469"/>
      <c r="J5" s="1469"/>
      <c r="K5" s="1470"/>
      <c r="L5" s="1374"/>
      <c r="M5" s="1465"/>
    </row>
    <row r="6" spans="1:13" ht="15" x14ac:dyDescent="0.2">
      <c r="A6" s="199"/>
      <c r="B6" s="815" t="s">
        <v>97</v>
      </c>
      <c r="C6" s="813" t="s">
        <v>95</v>
      </c>
      <c r="D6" s="813"/>
      <c r="E6" s="814" t="s">
        <v>11</v>
      </c>
      <c r="F6" s="1436">
        <v>610</v>
      </c>
      <c r="G6" s="1436">
        <v>620</v>
      </c>
      <c r="H6" s="1436">
        <v>630</v>
      </c>
      <c r="I6" s="1436">
        <v>640</v>
      </c>
      <c r="J6" s="1378">
        <v>650</v>
      </c>
      <c r="K6" s="1472" t="s">
        <v>9</v>
      </c>
      <c r="L6" s="1374"/>
      <c r="M6" s="1465"/>
    </row>
    <row r="7" spans="1:13" ht="15.75" thickBot="1" x14ac:dyDescent="0.25">
      <c r="A7" s="199"/>
      <c r="B7" s="951"/>
      <c r="C7" s="288"/>
      <c r="D7" s="288"/>
      <c r="E7" s="952"/>
      <c r="F7" s="1378"/>
      <c r="G7" s="1378"/>
      <c r="H7" s="1378"/>
      <c r="I7" s="1378"/>
      <c r="J7" s="1471"/>
      <c r="K7" s="1316"/>
      <c r="L7" s="1374"/>
      <c r="M7" s="1465"/>
    </row>
    <row r="8" spans="1:13" ht="15" x14ac:dyDescent="0.2">
      <c r="A8" s="200">
        <v>1</v>
      </c>
      <c r="B8" s="953" t="s">
        <v>134</v>
      </c>
      <c r="C8" s="954"/>
      <c r="D8" s="955"/>
      <c r="E8" s="955"/>
      <c r="F8" s="956">
        <f>SUM(F9)</f>
        <v>0</v>
      </c>
      <c r="G8" s="956">
        <f>SUM(G9)</f>
        <v>0</v>
      </c>
      <c r="H8" s="957">
        <f>+H9+H24</f>
        <v>7800</v>
      </c>
      <c r="I8" s="957">
        <f>+I17</f>
        <v>20860.8</v>
      </c>
      <c r="J8" s="957">
        <f>+J9+J24</f>
        <v>0</v>
      </c>
      <c r="K8" s="957">
        <f>+H8+I8</f>
        <v>28660.799999999999</v>
      </c>
      <c r="L8" s="958">
        <f>+K8</f>
        <v>28660.799999999999</v>
      </c>
      <c r="M8" s="959">
        <f>+K8</f>
        <v>28660.799999999999</v>
      </c>
    </row>
    <row r="9" spans="1:13" ht="15.75" x14ac:dyDescent="0.25">
      <c r="A9" s="200">
        <v>2</v>
      </c>
      <c r="B9" s="960">
        <v>1</v>
      </c>
      <c r="C9" s="931" t="s">
        <v>2</v>
      </c>
      <c r="D9" s="931"/>
      <c r="E9" s="931"/>
      <c r="F9" s="961">
        <v>0</v>
      </c>
      <c r="G9" s="961">
        <v>0</v>
      </c>
      <c r="H9" s="962">
        <f>+H10+H15</f>
        <v>6800</v>
      </c>
      <c r="I9" s="962">
        <f>+I10+I15</f>
        <v>0</v>
      </c>
      <c r="J9" s="962">
        <f>+J10+J15</f>
        <v>0</v>
      </c>
      <c r="K9" s="962">
        <f>+K10+K15</f>
        <v>6800</v>
      </c>
      <c r="L9" s="963">
        <f>+K9</f>
        <v>6800</v>
      </c>
      <c r="M9" s="964">
        <f>+K9</f>
        <v>6800</v>
      </c>
    </row>
    <row r="10" spans="1:13" ht="15" x14ac:dyDescent="0.2">
      <c r="A10" s="1128">
        <v>3</v>
      </c>
      <c r="B10" s="1133">
        <v>2</v>
      </c>
      <c r="C10" s="965" t="s">
        <v>256</v>
      </c>
      <c r="D10" s="966" t="s">
        <v>354</v>
      </c>
      <c r="E10" s="967"/>
      <c r="F10" s="968"/>
      <c r="G10" s="968"/>
      <c r="H10" s="969">
        <f>SUM(H11:H14)</f>
        <v>5800</v>
      </c>
      <c r="I10" s="969"/>
      <c r="J10" s="969"/>
      <c r="K10" s="970">
        <f>SUM(H10:J10)</f>
        <v>5800</v>
      </c>
      <c r="L10" s="971"/>
      <c r="M10" s="972"/>
    </row>
    <row r="11" spans="1:13" ht="15" x14ac:dyDescent="0.2">
      <c r="A11" s="200">
        <v>4</v>
      </c>
      <c r="B11" s="116"/>
      <c r="C11" s="329"/>
      <c r="D11" s="329"/>
      <c r="E11" s="608" t="s">
        <v>350</v>
      </c>
      <c r="F11" s="973"/>
      <c r="G11" s="973"/>
      <c r="H11" s="974">
        <v>1500</v>
      </c>
      <c r="I11" s="651"/>
      <c r="J11" s="651"/>
      <c r="K11" s="975">
        <f t="shared" ref="K11:K25" si="0">SUM(F11:J11)</f>
        <v>1500</v>
      </c>
      <c r="L11" s="976">
        <v>1500</v>
      </c>
      <c r="M11" s="662">
        <v>1500</v>
      </c>
    </row>
    <row r="12" spans="1:13" ht="15" x14ac:dyDescent="0.2">
      <c r="A12" s="200">
        <v>5</v>
      </c>
      <c r="B12" s="116"/>
      <c r="C12" s="329"/>
      <c r="D12" s="329"/>
      <c r="E12" s="608" t="s">
        <v>347</v>
      </c>
      <c r="F12" s="973"/>
      <c r="G12" s="973"/>
      <c r="H12" s="974">
        <v>300</v>
      </c>
      <c r="I12" s="651"/>
      <c r="J12" s="651"/>
      <c r="K12" s="975">
        <f t="shared" si="0"/>
        <v>300</v>
      </c>
      <c r="L12" s="976">
        <v>300</v>
      </c>
      <c r="M12" s="662">
        <v>300</v>
      </c>
    </row>
    <row r="13" spans="1:13" ht="15" x14ac:dyDescent="0.2">
      <c r="A13" s="200">
        <v>6</v>
      </c>
      <c r="B13" s="116"/>
      <c r="C13" s="329"/>
      <c r="D13" s="329"/>
      <c r="E13" s="608" t="s">
        <v>348</v>
      </c>
      <c r="F13" s="973"/>
      <c r="G13" s="973"/>
      <c r="H13" s="974">
        <v>1000</v>
      </c>
      <c r="I13" s="651"/>
      <c r="J13" s="651"/>
      <c r="K13" s="975">
        <f t="shared" si="0"/>
        <v>1000</v>
      </c>
      <c r="L13" s="976">
        <v>1000</v>
      </c>
      <c r="M13" s="662">
        <v>1000</v>
      </c>
    </row>
    <row r="14" spans="1:13" ht="15" x14ac:dyDescent="0.2">
      <c r="A14" s="200">
        <v>8</v>
      </c>
      <c r="B14" s="116"/>
      <c r="C14" s="329"/>
      <c r="D14" s="329"/>
      <c r="E14" s="608" t="s">
        <v>349</v>
      </c>
      <c r="F14" s="973"/>
      <c r="G14" s="973"/>
      <c r="H14" s="974">
        <v>3000</v>
      </c>
      <c r="I14" s="651"/>
      <c r="J14" s="651"/>
      <c r="K14" s="975">
        <f t="shared" si="0"/>
        <v>3000</v>
      </c>
      <c r="L14" s="976">
        <f>+K14</f>
        <v>3000</v>
      </c>
      <c r="M14" s="662">
        <f>+K14</f>
        <v>3000</v>
      </c>
    </row>
    <row r="15" spans="1:13" ht="15.75" x14ac:dyDescent="0.25">
      <c r="A15" s="1128">
        <v>9</v>
      </c>
      <c r="B15" s="1133">
        <v>3</v>
      </c>
      <c r="C15" s="965" t="s">
        <v>351</v>
      </c>
      <c r="D15" s="966" t="s">
        <v>3</v>
      </c>
      <c r="E15" s="304"/>
      <c r="F15" s="977">
        <f>F21</f>
        <v>0</v>
      </c>
      <c r="G15" s="977">
        <f>SUM(G16)</f>
        <v>0</v>
      </c>
      <c r="H15" s="978">
        <f>SUM(H16)</f>
        <v>1000</v>
      </c>
      <c r="I15" s="978">
        <f>SUM(I16)</f>
        <v>0</v>
      </c>
      <c r="J15" s="978">
        <f>SUM(J16)</f>
        <v>0</v>
      </c>
      <c r="K15" s="979">
        <f t="shared" si="0"/>
        <v>1000</v>
      </c>
      <c r="L15" s="980">
        <f>L16</f>
        <v>1000</v>
      </c>
      <c r="M15" s="981">
        <f>M16</f>
        <v>1000</v>
      </c>
    </row>
    <row r="16" spans="1:13" ht="15" x14ac:dyDescent="0.2">
      <c r="A16" s="200">
        <v>10</v>
      </c>
      <c r="B16" s="114"/>
      <c r="C16" s="329"/>
      <c r="D16" s="329"/>
      <c r="E16" s="982" t="s">
        <v>352</v>
      </c>
      <c r="F16" s="973"/>
      <c r="G16" s="973"/>
      <c r="H16" s="974">
        <v>1000</v>
      </c>
      <c r="I16" s="651"/>
      <c r="J16" s="651"/>
      <c r="K16" s="975">
        <f t="shared" si="0"/>
        <v>1000</v>
      </c>
      <c r="L16" s="976">
        <v>1000</v>
      </c>
      <c r="M16" s="662">
        <v>1000</v>
      </c>
    </row>
    <row r="17" spans="1:13" ht="15.75" x14ac:dyDescent="0.25">
      <c r="A17" s="200">
        <v>11</v>
      </c>
      <c r="B17" s="983">
        <v>4</v>
      </c>
      <c r="C17" s="983"/>
      <c r="D17" s="983"/>
      <c r="E17" s="984" t="s">
        <v>353</v>
      </c>
      <c r="F17" s="985"/>
      <c r="G17" s="985"/>
      <c r="H17" s="987"/>
      <c r="I17" s="987">
        <f>16164+1940+1356.8+1400</f>
        <v>20860.8</v>
      </c>
      <c r="J17" s="987"/>
      <c r="K17" s="988">
        <f t="shared" si="0"/>
        <v>20860.8</v>
      </c>
      <c r="L17" s="989">
        <f>+K17</f>
        <v>20860.8</v>
      </c>
      <c r="M17" s="990">
        <f>+K17</f>
        <v>20860.8</v>
      </c>
    </row>
    <row r="18" spans="1:13" ht="15" x14ac:dyDescent="0.2">
      <c r="A18" s="200">
        <v>12</v>
      </c>
      <c r="B18" s="114"/>
      <c r="C18" s="329"/>
      <c r="D18" s="329"/>
      <c r="E18" s="982"/>
      <c r="F18" s="973"/>
      <c r="G18" s="973"/>
      <c r="H18" s="974"/>
      <c r="I18" s="651"/>
      <c r="J18" s="651"/>
      <c r="K18" s="975">
        <f t="shared" si="0"/>
        <v>0</v>
      </c>
      <c r="L18" s="976"/>
      <c r="M18" s="662"/>
    </row>
    <row r="19" spans="1:13" ht="15" x14ac:dyDescent="0.2">
      <c r="A19" s="200">
        <v>13</v>
      </c>
      <c r="B19" s="114"/>
      <c r="C19" s="329"/>
      <c r="D19" s="329"/>
      <c r="E19" s="982"/>
      <c r="F19" s="973"/>
      <c r="G19" s="973"/>
      <c r="H19" s="974"/>
      <c r="I19" s="651"/>
      <c r="J19" s="651"/>
      <c r="K19" s="975">
        <f t="shared" si="0"/>
        <v>0</v>
      </c>
      <c r="L19" s="976"/>
      <c r="M19" s="662"/>
    </row>
    <row r="20" spans="1:13" ht="15" x14ac:dyDescent="0.2">
      <c r="A20" s="200">
        <v>14</v>
      </c>
      <c r="B20" s="114"/>
      <c r="C20" s="329"/>
      <c r="D20" s="329"/>
      <c r="E20" s="982"/>
      <c r="F20" s="973"/>
      <c r="G20" s="973"/>
      <c r="H20" s="974"/>
      <c r="I20" s="651"/>
      <c r="J20" s="651"/>
      <c r="K20" s="975">
        <f t="shared" si="0"/>
        <v>0</v>
      </c>
      <c r="L20" s="976"/>
      <c r="M20" s="662"/>
    </row>
    <row r="21" spans="1:13" ht="15" x14ac:dyDescent="0.2">
      <c r="A21" s="200">
        <v>15</v>
      </c>
      <c r="B21" s="114"/>
      <c r="C21" s="329"/>
      <c r="D21" s="329"/>
      <c r="E21" s="982"/>
      <c r="F21" s="973"/>
      <c r="G21" s="973"/>
      <c r="H21" s="974"/>
      <c r="I21" s="651"/>
      <c r="J21" s="651"/>
      <c r="K21" s="975">
        <f t="shared" si="0"/>
        <v>0</v>
      </c>
      <c r="L21" s="976"/>
      <c r="M21" s="662"/>
    </row>
    <row r="22" spans="1:13" ht="15" x14ac:dyDescent="0.2">
      <c r="A22" s="200">
        <v>16</v>
      </c>
      <c r="B22" s="114"/>
      <c r="C22" s="329"/>
      <c r="D22" s="329"/>
      <c r="E22" s="982"/>
      <c r="F22" s="973"/>
      <c r="G22" s="973"/>
      <c r="H22" s="974"/>
      <c r="I22" s="651"/>
      <c r="J22" s="651"/>
      <c r="K22" s="975">
        <f t="shared" si="0"/>
        <v>0</v>
      </c>
      <c r="L22" s="976"/>
      <c r="M22" s="662"/>
    </row>
    <row r="23" spans="1:13" ht="15" x14ac:dyDescent="0.2">
      <c r="A23" s="200">
        <v>17</v>
      </c>
      <c r="B23" s="114"/>
      <c r="C23" s="329"/>
      <c r="D23" s="329"/>
      <c r="E23" s="982"/>
      <c r="F23" s="973"/>
      <c r="G23" s="973"/>
      <c r="H23" s="974"/>
      <c r="I23" s="651"/>
      <c r="J23" s="651"/>
      <c r="K23" s="975">
        <f t="shared" si="0"/>
        <v>0</v>
      </c>
      <c r="L23" s="976"/>
      <c r="M23" s="662"/>
    </row>
    <row r="24" spans="1:13" ht="15.75" x14ac:dyDescent="0.25">
      <c r="A24" s="200">
        <v>18</v>
      </c>
      <c r="B24" s="991">
        <v>5</v>
      </c>
      <c r="C24" s="991"/>
      <c r="D24" s="991"/>
      <c r="E24" s="984" t="s">
        <v>371</v>
      </c>
      <c r="F24" s="985"/>
      <c r="G24" s="985"/>
      <c r="H24" s="986">
        <v>1000</v>
      </c>
      <c r="I24" s="987">
        <v>0</v>
      </c>
      <c r="J24" s="987"/>
      <c r="K24" s="988">
        <f t="shared" si="0"/>
        <v>1000</v>
      </c>
      <c r="L24" s="989">
        <v>1000</v>
      </c>
      <c r="M24" s="990">
        <v>1000</v>
      </c>
    </row>
    <row r="25" spans="1:13" ht="15.75" thickBot="1" x14ac:dyDescent="0.25">
      <c r="A25" s="200">
        <v>19</v>
      </c>
      <c r="B25" s="125"/>
      <c r="C25" s="692"/>
      <c r="D25" s="692"/>
      <c r="E25" s="992" t="s">
        <v>372</v>
      </c>
      <c r="F25" s="993"/>
      <c r="G25" s="993"/>
      <c r="H25" s="994">
        <v>1000</v>
      </c>
      <c r="I25" s="676"/>
      <c r="J25" s="676"/>
      <c r="K25" s="995">
        <f t="shared" si="0"/>
        <v>1000</v>
      </c>
      <c r="L25" s="996">
        <v>1000</v>
      </c>
      <c r="M25" s="678">
        <v>1000</v>
      </c>
    </row>
  </sheetData>
  <mergeCells count="12">
    <mergeCell ref="A1:M1"/>
    <mergeCell ref="L3:L7"/>
    <mergeCell ref="A3:K3"/>
    <mergeCell ref="M3:M7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zoomScaleNormal="100" workbookViewId="0">
      <selection activeCell="E29" sqref="E29"/>
    </sheetView>
  </sheetViews>
  <sheetFormatPr defaultRowHeight="12.75" x14ac:dyDescent="0.2"/>
  <cols>
    <col min="1" max="1" width="3.85546875" style="1" customWidth="1"/>
    <col min="2" max="2" width="3.42578125" style="105" customWidth="1"/>
    <col min="3" max="3" width="7.28515625" style="27" customWidth="1"/>
    <col min="4" max="4" width="42.85546875" style="27" customWidth="1"/>
    <col min="5" max="5" width="17.42578125" style="27" customWidth="1"/>
    <col min="6" max="6" width="0.140625" style="27" customWidth="1"/>
    <col min="7" max="7" width="15.85546875" style="27" customWidth="1"/>
    <col min="8" max="8" width="12.7109375" style="27" customWidth="1"/>
    <col min="9" max="9" width="19" style="562" customWidth="1"/>
    <col min="10" max="11" width="12.7109375" style="27" customWidth="1"/>
    <col min="12" max="12" width="9.140625" style="27"/>
    <col min="13" max="13" width="12.85546875" style="27" bestFit="1" customWidth="1"/>
    <col min="14" max="14" width="11.85546875" style="27" bestFit="1" customWidth="1"/>
    <col min="15" max="16384" width="9.140625" style="27"/>
  </cols>
  <sheetData>
    <row r="1" spans="1:14" ht="30" customHeight="1" x14ac:dyDescent="0.2">
      <c r="A1" s="1473" t="s">
        <v>415</v>
      </c>
      <c r="B1" s="1474"/>
      <c r="C1" s="1474"/>
      <c r="D1" s="1474"/>
      <c r="E1" s="1474"/>
      <c r="F1" s="1474"/>
      <c r="G1" s="1474"/>
      <c r="H1" s="1474"/>
      <c r="I1" s="1474"/>
      <c r="J1" s="1474"/>
      <c r="K1" s="1474"/>
    </row>
    <row r="2" spans="1:14" ht="30" customHeight="1" thickBot="1" x14ac:dyDescent="0.25">
      <c r="A2" s="221"/>
      <c r="B2" s="221"/>
      <c r="C2" s="221"/>
      <c r="D2" s="221"/>
      <c r="E2" s="221"/>
      <c r="F2" s="221"/>
      <c r="G2" s="221"/>
      <c r="H2" s="221"/>
      <c r="I2" s="221"/>
      <c r="K2" s="31"/>
    </row>
    <row r="3" spans="1:14" ht="21.75" customHeight="1" x14ac:dyDescent="0.25">
      <c r="A3" s="1477" t="s">
        <v>355</v>
      </c>
      <c r="B3" s="1478"/>
      <c r="C3" s="1478"/>
      <c r="D3" s="1478"/>
      <c r="E3" s="1478"/>
      <c r="F3" s="1478"/>
      <c r="G3" s="1478"/>
      <c r="H3" s="1478"/>
      <c r="I3" s="1479"/>
      <c r="J3" s="1475" t="s">
        <v>430</v>
      </c>
      <c r="K3" s="1373" t="s">
        <v>431</v>
      </c>
    </row>
    <row r="4" spans="1:14" ht="18.75" customHeight="1" x14ac:dyDescent="0.25">
      <c r="A4" s="132"/>
      <c r="B4" s="997"/>
      <c r="C4" s="998"/>
      <c r="D4" s="999"/>
      <c r="E4" s="1480" t="s">
        <v>153</v>
      </c>
      <c r="F4" s="1481"/>
      <c r="G4" s="1481"/>
      <c r="H4" s="1481"/>
      <c r="I4" s="1000"/>
      <c r="J4" s="1476"/>
      <c r="K4" s="1382"/>
    </row>
    <row r="5" spans="1:14" ht="15.75" thickBot="1" x14ac:dyDescent="0.25">
      <c r="A5" s="131"/>
      <c r="B5" s="1001" t="s">
        <v>96</v>
      </c>
      <c r="C5" s="1002" t="s">
        <v>17</v>
      </c>
      <c r="D5" s="1003"/>
      <c r="E5" s="1004" t="s">
        <v>18</v>
      </c>
      <c r="F5" s="1005"/>
      <c r="G5" s="1005"/>
      <c r="H5" s="1005"/>
      <c r="I5" s="1006"/>
      <c r="J5" s="1476"/>
      <c r="K5" s="1382"/>
    </row>
    <row r="6" spans="1:14" ht="15" x14ac:dyDescent="0.2">
      <c r="A6" s="132"/>
      <c r="B6" s="1007" t="s">
        <v>97</v>
      </c>
      <c r="C6" s="1008" t="s">
        <v>95</v>
      </c>
      <c r="D6" s="1009" t="s">
        <v>11</v>
      </c>
      <c r="E6" s="1484">
        <v>711</v>
      </c>
      <c r="F6" s="1482">
        <v>713</v>
      </c>
      <c r="G6" s="1482">
        <v>716</v>
      </c>
      <c r="H6" s="1482">
        <v>717</v>
      </c>
      <c r="I6" s="1010" t="s">
        <v>407</v>
      </c>
      <c r="J6" s="1476"/>
      <c r="K6" s="1382"/>
    </row>
    <row r="7" spans="1:14" ht="3.75" customHeight="1" thickBot="1" x14ac:dyDescent="0.25">
      <c r="A7" s="133"/>
      <c r="B7" s="1007"/>
      <c r="C7" s="1008"/>
      <c r="D7" s="1011"/>
      <c r="E7" s="1485"/>
      <c r="F7" s="1483"/>
      <c r="G7" s="1483"/>
      <c r="H7" s="1483"/>
      <c r="I7" s="1012"/>
      <c r="J7" s="1476"/>
      <c r="K7" s="1382"/>
    </row>
    <row r="8" spans="1:14" ht="28.5" customHeight="1" thickTop="1" x14ac:dyDescent="0.2">
      <c r="A8" s="134"/>
      <c r="B8" s="1013"/>
      <c r="C8" s="1014"/>
      <c r="D8" s="1015" t="s">
        <v>154</v>
      </c>
      <c r="E8" s="1207">
        <f>SUM(E9+E17)</f>
        <v>821383.8</v>
      </c>
      <c r="F8" s="1016">
        <f>SUM(F9+F17)</f>
        <v>0</v>
      </c>
      <c r="G8" s="1016">
        <f>SUM(G9+G17)</f>
        <v>78500</v>
      </c>
      <c r="H8" s="1016">
        <f>SUM(H9+H17)+H10</f>
        <v>217017</v>
      </c>
      <c r="I8" s="1215">
        <f>SUM(I9+I17)+I10</f>
        <v>1116900.8</v>
      </c>
      <c r="J8" s="1017">
        <f>SUM(J9+J17)</f>
        <v>0</v>
      </c>
      <c r="K8" s="1017">
        <f>SUM(K9+K17)</f>
        <v>0</v>
      </c>
      <c r="N8" s="1277"/>
    </row>
    <row r="9" spans="1:14" ht="15.75" x14ac:dyDescent="0.25">
      <c r="A9" s="116">
        <v>1</v>
      </c>
      <c r="B9" s="1018" t="s">
        <v>156</v>
      </c>
      <c r="C9" s="1019"/>
      <c r="D9" s="1020"/>
      <c r="E9" s="1208">
        <f>E12</f>
        <v>652407.4</v>
      </c>
      <c r="F9" s="1021">
        <f t="shared" ref="F9:K9" si="0">F12</f>
        <v>0</v>
      </c>
      <c r="G9" s="1021">
        <f t="shared" si="0"/>
        <v>0</v>
      </c>
      <c r="H9" s="1021">
        <f t="shared" si="0"/>
        <v>0</v>
      </c>
      <c r="I9" s="1216">
        <f t="shared" si="0"/>
        <v>652407.4</v>
      </c>
      <c r="J9" s="1022">
        <f t="shared" si="0"/>
        <v>0</v>
      </c>
      <c r="K9" s="1022">
        <f t="shared" si="0"/>
        <v>0</v>
      </c>
    </row>
    <row r="10" spans="1:14" ht="15.75" x14ac:dyDescent="0.25">
      <c r="A10" s="116">
        <v>2</v>
      </c>
      <c r="B10" s="1023">
        <v>1</v>
      </c>
      <c r="C10" s="1023" t="s">
        <v>101</v>
      </c>
      <c r="D10" s="1024"/>
      <c r="E10" s="1209"/>
      <c r="F10" s="1025">
        <f t="shared" ref="F10:K10" si="1">F11</f>
        <v>0</v>
      </c>
      <c r="G10" s="1025">
        <f t="shared" si="1"/>
        <v>0</v>
      </c>
      <c r="H10" s="1025">
        <f t="shared" si="1"/>
        <v>98517</v>
      </c>
      <c r="I10" s="1217">
        <f>SUM(E10+F10+H10)</f>
        <v>98517</v>
      </c>
      <c r="J10" s="1026">
        <v>0</v>
      </c>
      <c r="K10" s="1027">
        <f t="shared" si="1"/>
        <v>0</v>
      </c>
      <c r="M10" s="1223"/>
    </row>
    <row r="11" spans="1:14" ht="15.75" x14ac:dyDescent="0.25">
      <c r="A11" s="116">
        <v>3</v>
      </c>
      <c r="B11" s="942">
        <v>2</v>
      </c>
      <c r="C11" s="1028" t="s">
        <v>320</v>
      </c>
      <c r="D11" s="1029" t="s">
        <v>130</v>
      </c>
      <c r="E11" s="1210"/>
      <c r="F11" s="969">
        <f>F12+F13</f>
        <v>0</v>
      </c>
      <c r="G11" s="969">
        <f>G12+G13</f>
        <v>0</v>
      </c>
      <c r="H11" s="1030">
        <v>98517</v>
      </c>
      <c r="I11" s="1218">
        <f>SUM(E11+F11+H11)</f>
        <v>98517</v>
      </c>
      <c r="J11" s="1031">
        <v>0</v>
      </c>
      <c r="K11" s="1031">
        <f>K12+K13</f>
        <v>0</v>
      </c>
    </row>
    <row r="12" spans="1:14" ht="15.75" x14ac:dyDescent="0.25">
      <c r="A12" s="118">
        <v>4</v>
      </c>
      <c r="B12" s="1032">
        <v>3</v>
      </c>
      <c r="C12" s="1032"/>
      <c r="D12" s="1033" t="s">
        <v>408</v>
      </c>
      <c r="E12" s="1211">
        <f>SUM(E13:E16)</f>
        <v>652407.4</v>
      </c>
      <c r="F12" s="1034">
        <f t="shared" ref="F12:K12" si="2">SUM(F13:F16)</f>
        <v>0</v>
      </c>
      <c r="G12" s="1034">
        <f t="shared" si="2"/>
        <v>0</v>
      </c>
      <c r="H12" s="1034">
        <f t="shared" si="2"/>
        <v>0</v>
      </c>
      <c r="I12" s="1219">
        <f>SUM(E12:H12)</f>
        <v>652407.4</v>
      </c>
      <c r="J12" s="1035">
        <f t="shared" si="2"/>
        <v>0</v>
      </c>
      <c r="K12" s="1035">
        <f t="shared" si="2"/>
        <v>0</v>
      </c>
    </row>
    <row r="13" spans="1:14" ht="15" x14ac:dyDescent="0.2">
      <c r="A13" s="116">
        <v>5</v>
      </c>
      <c r="B13" s="942"/>
      <c r="C13" s="1036" t="s">
        <v>356</v>
      </c>
      <c r="D13" s="1037" t="s">
        <v>357</v>
      </c>
      <c r="E13" s="1212">
        <v>627686.40000000002</v>
      </c>
      <c r="F13" s="651"/>
      <c r="G13" s="974"/>
      <c r="H13" s="651"/>
      <c r="I13" s="1220">
        <f>SUM(E13:H13)</f>
        <v>627686.40000000002</v>
      </c>
      <c r="J13" s="1038">
        <v>0</v>
      </c>
      <c r="K13" s="1039"/>
    </row>
    <row r="14" spans="1:14" ht="15" x14ac:dyDescent="0.2">
      <c r="A14" s="116"/>
      <c r="B14" s="942"/>
      <c r="C14" s="1036"/>
      <c r="D14" s="1037" t="s">
        <v>682</v>
      </c>
      <c r="E14" s="1212">
        <v>1</v>
      </c>
      <c r="F14" s="651"/>
      <c r="G14" s="974"/>
      <c r="H14" s="651"/>
      <c r="I14" s="1220">
        <v>1</v>
      </c>
      <c r="J14" s="1038"/>
      <c r="K14" s="1039"/>
    </row>
    <row r="15" spans="1:14" ht="15" x14ac:dyDescent="0.2">
      <c r="A15" s="116">
        <v>6</v>
      </c>
      <c r="B15" s="942"/>
      <c r="C15" s="1036"/>
      <c r="D15" s="1037" t="s">
        <v>432</v>
      </c>
      <c r="E15" s="1212">
        <v>9050</v>
      </c>
      <c r="F15" s="651"/>
      <c r="G15" s="974"/>
      <c r="H15" s="651"/>
      <c r="I15" s="1220">
        <f t="shared" ref="I15:I16" si="3">SUM(E15:H15)</f>
        <v>9050</v>
      </c>
      <c r="J15" s="1038"/>
      <c r="K15" s="1039"/>
    </row>
    <row r="16" spans="1:14" ht="15" x14ac:dyDescent="0.2">
      <c r="A16" s="116">
        <v>7</v>
      </c>
      <c r="B16" s="942"/>
      <c r="C16" s="1036"/>
      <c r="D16" s="1037" t="s">
        <v>432</v>
      </c>
      <c r="E16" s="1212">
        <v>15670</v>
      </c>
      <c r="F16" s="651"/>
      <c r="G16" s="974"/>
      <c r="H16" s="651"/>
      <c r="I16" s="1220">
        <f t="shared" si="3"/>
        <v>15670</v>
      </c>
      <c r="J16" s="1038"/>
      <c r="K16" s="1039"/>
    </row>
    <row r="17" spans="1:11" ht="15.75" x14ac:dyDescent="0.25">
      <c r="A17" s="116">
        <v>8</v>
      </c>
      <c r="B17" s="1032">
        <v>4</v>
      </c>
      <c r="C17" s="1032"/>
      <c r="D17" s="1033" t="s">
        <v>373</v>
      </c>
      <c r="E17" s="1213">
        <f>SUM(E18:E30)</f>
        <v>168976.4</v>
      </c>
      <c r="F17" s="1040">
        <f t="shared" ref="F17:K17" si="4">SUM(F18:F30)</f>
        <v>0</v>
      </c>
      <c r="G17" s="1040">
        <f t="shared" si="4"/>
        <v>78500</v>
      </c>
      <c r="H17" s="1040">
        <f t="shared" si="4"/>
        <v>118500</v>
      </c>
      <c r="I17" s="1219">
        <f>SUM(E17:H17)</f>
        <v>365976.4</v>
      </c>
      <c r="J17" s="1041">
        <f t="shared" si="4"/>
        <v>0</v>
      </c>
      <c r="K17" s="1041">
        <f t="shared" si="4"/>
        <v>0</v>
      </c>
    </row>
    <row r="18" spans="1:11" ht="15" x14ac:dyDescent="0.2">
      <c r="A18" s="118">
        <v>9</v>
      </c>
      <c r="B18" s="942"/>
      <c r="C18" s="1036"/>
      <c r="D18" s="1037" t="s">
        <v>395</v>
      </c>
      <c r="E18" s="1212"/>
      <c r="F18" s="651"/>
      <c r="G18" s="974">
        <v>17000</v>
      </c>
      <c r="H18" s="651"/>
      <c r="I18" s="1220"/>
      <c r="J18" s="1038"/>
      <c r="K18" s="1039"/>
    </row>
    <row r="19" spans="1:11" ht="15" x14ac:dyDescent="0.2">
      <c r="A19" s="116">
        <v>10</v>
      </c>
      <c r="B19" s="942"/>
      <c r="C19" s="1036"/>
      <c r="D19" s="1037" t="s">
        <v>396</v>
      </c>
      <c r="E19" s="1212"/>
      <c r="F19" s="651"/>
      <c r="G19" s="974">
        <v>2000</v>
      </c>
      <c r="H19" s="651"/>
      <c r="I19" s="1220"/>
      <c r="J19" s="1038"/>
      <c r="K19" s="1039"/>
    </row>
    <row r="20" spans="1:11" ht="15" x14ac:dyDescent="0.2">
      <c r="A20" s="116">
        <v>11</v>
      </c>
      <c r="B20" s="942"/>
      <c r="C20" s="1036"/>
      <c r="D20" s="1037" t="s">
        <v>397</v>
      </c>
      <c r="E20" s="1212"/>
      <c r="F20" s="651"/>
      <c r="G20" s="974">
        <v>20000</v>
      </c>
      <c r="H20" s="651"/>
      <c r="I20" s="1220"/>
      <c r="J20" s="1038"/>
      <c r="K20" s="1039"/>
    </row>
    <row r="21" spans="1:11" ht="15" x14ac:dyDescent="0.2">
      <c r="A21" s="116">
        <v>12</v>
      </c>
      <c r="B21" s="942"/>
      <c r="C21" s="1036"/>
      <c r="D21" s="1037" t="s">
        <v>398</v>
      </c>
      <c r="E21" s="1212"/>
      <c r="F21" s="651"/>
      <c r="G21" s="974">
        <v>30000</v>
      </c>
      <c r="H21" s="651"/>
      <c r="I21" s="1220"/>
      <c r="J21" s="1038"/>
      <c r="K21" s="1039"/>
    </row>
    <row r="22" spans="1:11" ht="15" x14ac:dyDescent="0.2">
      <c r="A22" s="116">
        <v>13</v>
      </c>
      <c r="B22" s="942"/>
      <c r="C22" s="1036"/>
      <c r="D22" s="1037" t="s">
        <v>399</v>
      </c>
      <c r="E22" s="1212"/>
      <c r="F22" s="651"/>
      <c r="G22" s="974">
        <v>4500</v>
      </c>
      <c r="H22" s="651"/>
      <c r="I22" s="1220"/>
      <c r="J22" s="1038"/>
      <c r="K22" s="1039"/>
    </row>
    <row r="23" spans="1:11" ht="15" x14ac:dyDescent="0.2">
      <c r="A23" s="118">
        <v>14</v>
      </c>
      <c r="B23" s="942"/>
      <c r="C23" s="1036"/>
      <c r="D23" s="1037" t="s">
        <v>400</v>
      </c>
      <c r="E23" s="1212"/>
      <c r="F23" s="651"/>
      <c r="G23" s="974">
        <v>5000</v>
      </c>
      <c r="H23" s="651"/>
      <c r="I23" s="1220"/>
      <c r="J23" s="1038"/>
      <c r="K23" s="1039"/>
    </row>
    <row r="24" spans="1:11" ht="15" x14ac:dyDescent="0.2">
      <c r="A24" s="116">
        <v>15</v>
      </c>
      <c r="B24" s="942"/>
      <c r="C24" s="1036"/>
      <c r="D24" s="1037" t="s">
        <v>402</v>
      </c>
      <c r="E24" s="1212"/>
      <c r="F24" s="651"/>
      <c r="G24" s="974"/>
      <c r="H24" s="651">
        <v>5000</v>
      </c>
      <c r="I24" s="1220"/>
      <c r="J24" s="1038"/>
      <c r="K24" s="1039"/>
    </row>
    <row r="25" spans="1:11" ht="15" x14ac:dyDescent="0.2">
      <c r="A25" s="116">
        <v>16</v>
      </c>
      <c r="B25" s="942"/>
      <c r="C25" s="1036"/>
      <c r="D25" s="1037" t="s">
        <v>403</v>
      </c>
      <c r="E25" s="1212"/>
      <c r="F25" s="651"/>
      <c r="G25" s="974"/>
      <c r="H25" s="651">
        <v>3500</v>
      </c>
      <c r="I25" s="1220"/>
      <c r="J25" s="1038"/>
      <c r="K25" s="1039"/>
    </row>
    <row r="26" spans="1:11" ht="15" x14ac:dyDescent="0.2">
      <c r="A26" s="116">
        <v>17</v>
      </c>
      <c r="B26" s="942"/>
      <c r="C26" s="1036"/>
      <c r="D26" s="1037" t="s">
        <v>404</v>
      </c>
      <c r="E26" s="1212"/>
      <c r="F26" s="651"/>
      <c r="G26" s="974"/>
      <c r="H26" s="651">
        <v>65000</v>
      </c>
      <c r="I26" s="1220"/>
      <c r="J26" s="1038"/>
      <c r="K26" s="1039"/>
    </row>
    <row r="27" spans="1:11" ht="15" x14ac:dyDescent="0.2">
      <c r="A27" s="116">
        <v>18</v>
      </c>
      <c r="B27" s="942"/>
      <c r="C27" s="1036"/>
      <c r="D27" s="1037" t="s">
        <v>405</v>
      </c>
      <c r="E27" s="1212"/>
      <c r="F27" s="651"/>
      <c r="G27" s="974"/>
      <c r="H27" s="651">
        <v>20000</v>
      </c>
      <c r="I27" s="1220"/>
      <c r="J27" s="1038"/>
      <c r="K27" s="1039"/>
    </row>
    <row r="28" spans="1:11" ht="15" x14ac:dyDescent="0.2">
      <c r="A28" s="118">
        <v>19</v>
      </c>
      <c r="B28" s="942"/>
      <c r="C28" s="1036"/>
      <c r="D28" s="1037" t="s">
        <v>406</v>
      </c>
      <c r="E28" s="1212"/>
      <c r="F28" s="651"/>
      <c r="G28" s="974"/>
      <c r="H28" s="651">
        <v>20000</v>
      </c>
      <c r="I28" s="1220"/>
      <c r="J28" s="1038"/>
      <c r="K28" s="1039"/>
    </row>
    <row r="29" spans="1:11" ht="15" x14ac:dyDescent="0.2">
      <c r="A29" s="116">
        <v>20</v>
      </c>
      <c r="B29" s="942"/>
      <c r="C29" s="1036"/>
      <c r="D29" s="1037" t="s">
        <v>409</v>
      </c>
      <c r="E29" s="1212">
        <v>168976.4</v>
      </c>
      <c r="F29" s="651"/>
      <c r="G29" s="974"/>
      <c r="H29" s="651"/>
      <c r="I29" s="1220"/>
      <c r="J29" s="1038"/>
      <c r="K29" s="1039"/>
    </row>
    <row r="30" spans="1:11" ht="16.5" thickBot="1" x14ac:dyDescent="0.3">
      <c r="A30" s="135">
        <v>21</v>
      </c>
      <c r="B30" s="944"/>
      <c r="C30" s="1042"/>
      <c r="D30" s="1043" t="s">
        <v>401</v>
      </c>
      <c r="E30" s="1214"/>
      <c r="F30" s="1044"/>
      <c r="G30" s="1045"/>
      <c r="H30" s="1044">
        <v>5000</v>
      </c>
      <c r="I30" s="1221"/>
      <c r="J30" s="1046">
        <v>0</v>
      </c>
      <c r="K30" s="1047"/>
    </row>
    <row r="31" spans="1:11" ht="15.75" x14ac:dyDescent="0.25">
      <c r="A31" s="27"/>
      <c r="B31" s="27"/>
      <c r="D31" s="1048"/>
      <c r="E31" s="1049"/>
      <c r="F31" s="1050"/>
      <c r="G31" s="1051"/>
      <c r="H31" s="1050"/>
      <c r="I31" s="1222"/>
      <c r="J31" s="1052"/>
      <c r="K31" s="1051"/>
    </row>
    <row r="228" ht="16.5" customHeight="1" x14ac:dyDescent="0.2"/>
    <row r="280" ht="11.25" customHeight="1" x14ac:dyDescent="0.2"/>
  </sheetData>
  <mergeCells count="9">
    <mergeCell ref="A1:K1"/>
    <mergeCell ref="J3:J7"/>
    <mergeCell ref="K3:K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85" zoomScaleNormal="85" workbookViewId="0">
      <selection activeCell="K58" sqref="K58"/>
    </sheetView>
  </sheetViews>
  <sheetFormatPr defaultRowHeight="12.75" x14ac:dyDescent="0.2"/>
  <cols>
    <col min="1" max="1" width="3.140625" style="27" customWidth="1"/>
    <col min="2" max="2" width="5.140625" style="27" customWidth="1"/>
    <col min="3" max="3" width="4.42578125" style="27" customWidth="1"/>
    <col min="4" max="4" width="4.28515625" style="27" customWidth="1"/>
    <col min="5" max="5" width="9.140625" style="27"/>
    <col min="6" max="6" width="42.85546875" style="27" customWidth="1"/>
    <col min="7" max="7" width="10.42578125" style="27" customWidth="1"/>
    <col min="8" max="8" width="11" style="27" customWidth="1"/>
    <col min="9" max="9" width="11.7109375" style="27" customWidth="1"/>
    <col min="10" max="16384" width="9.140625" style="27"/>
  </cols>
  <sheetData>
    <row r="1" spans="1:9" ht="23.25" x14ac:dyDescent="0.2">
      <c r="A1" s="1307" t="s">
        <v>358</v>
      </c>
      <c r="B1" s="1307"/>
      <c r="C1" s="1307"/>
      <c r="D1" s="1307"/>
      <c r="E1" s="1307"/>
      <c r="F1" s="1307"/>
      <c r="G1" s="1307"/>
      <c r="H1" s="1307"/>
      <c r="I1" s="1307"/>
    </row>
    <row r="2" spans="1:9" ht="15.75" thickBot="1" x14ac:dyDescent="0.25">
      <c r="A2" s="1053"/>
      <c r="B2" s="1053"/>
      <c r="C2" s="1053"/>
      <c r="D2" s="1053"/>
      <c r="E2" s="1053"/>
      <c r="F2" s="1053"/>
      <c r="G2" s="1053"/>
    </row>
    <row r="3" spans="1:9" ht="15.75" x14ac:dyDescent="0.25">
      <c r="A3" s="1300" t="s">
        <v>159</v>
      </c>
      <c r="B3" s="1304"/>
      <c r="C3" s="1304"/>
      <c r="D3" s="1304"/>
      <c r="E3" s="1304"/>
      <c r="F3" s="1486"/>
      <c r="G3" s="1054"/>
      <c r="H3" s="1055"/>
      <c r="I3" s="1055"/>
    </row>
    <row r="4" spans="1:9" ht="15.75" x14ac:dyDescent="0.25">
      <c r="A4" s="1305"/>
      <c r="B4" s="1306"/>
      <c r="C4" s="1306"/>
      <c r="D4" s="1306"/>
      <c r="E4" s="1306"/>
      <c r="F4" s="1487"/>
      <c r="G4" s="1056" t="s">
        <v>21</v>
      </c>
      <c r="H4" s="1057" t="s">
        <v>21</v>
      </c>
      <c r="I4" s="1057" t="s">
        <v>21</v>
      </c>
    </row>
    <row r="5" spans="1:9" ht="15.75" x14ac:dyDescent="0.25">
      <c r="A5" s="223"/>
      <c r="B5" s="381" t="s">
        <v>22</v>
      </c>
      <c r="C5" s="381" t="s">
        <v>23</v>
      </c>
      <c r="D5" s="381" t="s">
        <v>24</v>
      </c>
      <c r="E5" s="1058"/>
      <c r="F5" s="1059"/>
      <c r="G5" s="1060" t="s">
        <v>185</v>
      </c>
      <c r="H5" s="1061" t="s">
        <v>187</v>
      </c>
      <c r="I5" s="1061" t="s">
        <v>188</v>
      </c>
    </row>
    <row r="6" spans="1:9" ht="16.5" thickBot="1" x14ac:dyDescent="0.3">
      <c r="A6" s="223"/>
      <c r="B6" s="381"/>
      <c r="C6" s="904"/>
      <c r="D6" s="381" t="s">
        <v>25</v>
      </c>
      <c r="E6" s="1058"/>
      <c r="F6" s="1059"/>
      <c r="G6" s="1060"/>
      <c r="H6" s="1061"/>
      <c r="I6" s="1061"/>
    </row>
    <row r="7" spans="1:9" ht="15.75" x14ac:dyDescent="0.25">
      <c r="A7" s="1137">
        <v>1</v>
      </c>
      <c r="B7" s="1138" t="s">
        <v>161</v>
      </c>
      <c r="C7" s="1139"/>
      <c r="D7" s="1140"/>
      <c r="E7" s="1141" t="s">
        <v>160</v>
      </c>
      <c r="F7" s="1142"/>
      <c r="G7" s="1143"/>
      <c r="H7" s="1134"/>
      <c r="I7" s="1144"/>
    </row>
    <row r="8" spans="1:9" s="186" customFormat="1" ht="15" x14ac:dyDescent="0.2">
      <c r="A8" s="1062">
        <v>2</v>
      </c>
      <c r="B8" s="1063"/>
      <c r="C8" s="1064"/>
      <c r="D8" s="312"/>
      <c r="E8" s="1065" t="s">
        <v>359</v>
      </c>
      <c r="F8" s="1066"/>
      <c r="G8" s="1074">
        <v>12000</v>
      </c>
      <c r="H8" s="1135">
        <v>12000</v>
      </c>
      <c r="I8" s="1067">
        <v>12000</v>
      </c>
    </row>
    <row r="9" spans="1:9" ht="15" x14ac:dyDescent="0.2">
      <c r="A9" s="1068">
        <v>3</v>
      </c>
      <c r="B9" s="1069"/>
      <c r="C9" s="1070"/>
      <c r="D9" s="1071"/>
      <c r="E9" s="1072" t="s">
        <v>433</v>
      </c>
      <c r="F9" s="1073"/>
      <c r="G9" s="1074">
        <v>19100</v>
      </c>
      <c r="H9" s="1135">
        <v>19100</v>
      </c>
      <c r="I9" s="1067">
        <v>19100</v>
      </c>
    </row>
    <row r="10" spans="1:9" ht="23.25" customHeight="1" thickBot="1" x14ac:dyDescent="0.3">
      <c r="A10" s="1145">
        <v>4</v>
      </c>
      <c r="B10" s="1146"/>
      <c r="C10" s="1146"/>
      <c r="D10" s="1147"/>
      <c r="E10" s="274" t="s">
        <v>162</v>
      </c>
      <c r="F10" s="1148"/>
      <c r="G10" s="1149">
        <f>SUM(G8+G9)</f>
        <v>31100</v>
      </c>
      <c r="H10" s="1136">
        <f>SUM(H8+H9)</f>
        <v>31100</v>
      </c>
      <c r="I10" s="1150">
        <f>SUM(I8+I9)</f>
        <v>31100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orientation="portrait" verticalDpi="4294967293" r:id="rId1"/>
  <headerFooter alignWithMargins="0">
    <oddFooter>&amp;LNávrh Rozpočtu 2015&amp;CVFO&amp;Rv11022015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85" zoomScaleNormal="85" workbookViewId="0">
      <selection activeCell="G7" sqref="G7"/>
    </sheetView>
  </sheetViews>
  <sheetFormatPr defaultRowHeight="12.75" x14ac:dyDescent="0.2"/>
  <cols>
    <col min="1" max="1" width="3.42578125" style="27" customWidth="1"/>
    <col min="2" max="2" width="5" style="27" customWidth="1"/>
    <col min="3" max="3" width="4.7109375" style="27" customWidth="1"/>
    <col min="4" max="4" width="5.140625" style="27" customWidth="1"/>
    <col min="5" max="5" width="9.140625" style="27"/>
    <col min="6" max="6" width="26.7109375" style="27" customWidth="1"/>
    <col min="7" max="9" width="17.7109375" style="27" customWidth="1"/>
    <col min="10" max="16384" width="9.140625" style="27"/>
  </cols>
  <sheetData>
    <row r="1" spans="1:9" ht="23.25" x14ac:dyDescent="0.35">
      <c r="A1" s="1309" t="s">
        <v>388</v>
      </c>
      <c r="B1" s="1309"/>
      <c r="C1" s="1309"/>
      <c r="D1" s="1309"/>
      <c r="E1" s="1309"/>
      <c r="F1" s="1309"/>
      <c r="G1" s="1309"/>
      <c r="H1" s="1309"/>
      <c r="I1" s="1309"/>
    </row>
    <row r="2" spans="1:9" ht="15.75" thickBot="1" x14ac:dyDescent="0.25">
      <c r="A2" s="265"/>
      <c r="B2" s="265"/>
      <c r="C2" s="265"/>
      <c r="D2" s="265"/>
      <c r="E2" s="265"/>
      <c r="F2" s="265"/>
      <c r="G2" s="265"/>
    </row>
    <row r="3" spans="1:9" ht="15" x14ac:dyDescent="0.25">
      <c r="A3" s="1300" t="s">
        <v>177</v>
      </c>
      <c r="B3" s="1304"/>
      <c r="C3" s="1304"/>
      <c r="D3" s="1304"/>
      <c r="E3" s="1304"/>
      <c r="F3" s="1304"/>
      <c r="G3" s="1170"/>
      <c r="H3" s="1173"/>
      <c r="I3" s="1085"/>
    </row>
    <row r="4" spans="1:9" ht="15.75" thickBot="1" x14ac:dyDescent="0.3">
      <c r="A4" s="1488"/>
      <c r="B4" s="1489"/>
      <c r="C4" s="1489"/>
      <c r="D4" s="1489"/>
      <c r="E4" s="1489"/>
      <c r="F4" s="1489"/>
      <c r="G4" s="1171" t="s">
        <v>21</v>
      </c>
      <c r="H4" s="1174" t="s">
        <v>21</v>
      </c>
      <c r="I4" s="1086" t="s">
        <v>21</v>
      </c>
    </row>
    <row r="5" spans="1:9" ht="13.5" thickTop="1" x14ac:dyDescent="0.2">
      <c r="A5" s="223"/>
      <c r="B5" s="480" t="s">
        <v>22</v>
      </c>
      <c r="C5" s="480" t="s">
        <v>23</v>
      </c>
      <c r="D5" s="480" t="s">
        <v>24</v>
      </c>
      <c r="E5" s="481"/>
      <c r="F5" s="481"/>
      <c r="G5" s="1172" t="s">
        <v>185</v>
      </c>
      <c r="H5" s="1087" t="s">
        <v>187</v>
      </c>
      <c r="I5" s="1088" t="s">
        <v>188</v>
      </c>
    </row>
    <row r="6" spans="1:9" ht="13.5" thickBot="1" x14ac:dyDescent="0.25">
      <c r="A6" s="226"/>
      <c r="B6" s="483"/>
      <c r="C6" s="1157"/>
      <c r="D6" s="483" t="s">
        <v>25</v>
      </c>
      <c r="E6" s="485"/>
      <c r="F6" s="485"/>
      <c r="G6" s="1176"/>
      <c r="H6" s="1175"/>
      <c r="I6" s="1177"/>
    </row>
    <row r="7" spans="1:9" ht="37.5" customHeight="1" thickTop="1" x14ac:dyDescent="0.25">
      <c r="A7" s="275">
        <v>1</v>
      </c>
      <c r="B7" s="238"/>
      <c r="C7" s="238"/>
      <c r="D7" s="1158"/>
      <c r="E7" s="1189" t="s">
        <v>178</v>
      </c>
      <c r="F7" s="1190"/>
      <c r="G7" s="1191">
        <f>+'SUM '!C13</f>
        <v>376996.8</v>
      </c>
      <c r="H7" s="1191">
        <f>+G7</f>
        <v>376996.8</v>
      </c>
      <c r="I7" s="1192">
        <f>+G7</f>
        <v>376996.8</v>
      </c>
    </row>
    <row r="8" spans="1:9" ht="37.5" customHeight="1" x14ac:dyDescent="0.25">
      <c r="A8" s="1075">
        <v>2</v>
      </c>
      <c r="B8" s="1123"/>
      <c r="C8" s="1159"/>
      <c r="D8" s="1160"/>
      <c r="E8" s="1193" t="s">
        <v>179</v>
      </c>
      <c r="F8" s="918"/>
      <c r="G8" s="1194">
        <f>+KV!I8</f>
        <v>1116900.8</v>
      </c>
      <c r="H8" s="1194">
        <v>0</v>
      </c>
      <c r="I8" s="1195">
        <v>0</v>
      </c>
    </row>
    <row r="9" spans="1:9" ht="39" customHeight="1" x14ac:dyDescent="0.25">
      <c r="A9" s="1076">
        <v>3</v>
      </c>
      <c r="B9" s="1161"/>
      <c r="C9" s="1160"/>
      <c r="D9" s="1161"/>
      <c r="E9" s="1193" t="s">
        <v>180</v>
      </c>
      <c r="F9" s="918"/>
      <c r="G9" s="1194">
        <f>'VFO '!G10</f>
        <v>31100</v>
      </c>
      <c r="H9" s="1194">
        <f>'VFO '!H10</f>
        <v>31100</v>
      </c>
      <c r="I9" s="1195">
        <f>'VFO '!I10</f>
        <v>31100</v>
      </c>
    </row>
    <row r="10" spans="1:9" ht="39" customHeight="1" thickBot="1" x14ac:dyDescent="0.3">
      <c r="A10" s="276">
        <v>4</v>
      </c>
      <c r="B10" s="272"/>
      <c r="C10" s="272"/>
      <c r="D10" s="272"/>
      <c r="E10" s="1077" t="s">
        <v>183</v>
      </c>
      <c r="F10" s="1196"/>
      <c r="G10" s="1197">
        <f>G7+G8+G9</f>
        <v>1524997.6</v>
      </c>
      <c r="H10" s="1197">
        <f>H7+H8+H9</f>
        <v>408096.8</v>
      </c>
      <c r="I10" s="1198">
        <f>I7+I8+I9</f>
        <v>408096.8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2015&amp;CVýdavkySUM&amp;Rv11022015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selection activeCell="H4" sqref="H4:H7"/>
    </sheetView>
  </sheetViews>
  <sheetFormatPr defaultRowHeight="12.75" x14ac:dyDescent="0.2"/>
  <cols>
    <col min="1" max="1" width="5.28515625" style="27" customWidth="1"/>
    <col min="2" max="2" width="4.42578125" style="27" customWidth="1"/>
    <col min="3" max="3" width="4.7109375" style="27" customWidth="1"/>
    <col min="4" max="4" width="4.85546875" style="27" customWidth="1"/>
    <col min="5" max="5" width="44.42578125" style="27" customWidth="1"/>
    <col min="6" max="8" width="12.42578125" style="27" customWidth="1"/>
    <col min="9" max="9" width="5.85546875" style="27" customWidth="1"/>
    <col min="10" max="16384" width="9.140625" style="27"/>
  </cols>
  <sheetData>
    <row r="1" spans="1:9" ht="23.25" x14ac:dyDescent="0.2">
      <c r="A1" s="1293" t="s">
        <v>413</v>
      </c>
      <c r="B1" s="1293"/>
      <c r="C1" s="1293"/>
      <c r="D1" s="1293"/>
      <c r="E1" s="1293"/>
      <c r="F1" s="1293"/>
      <c r="G1" s="1293"/>
      <c r="H1" s="1293"/>
      <c r="I1" s="222"/>
    </row>
    <row r="3" spans="1:9" ht="13.5" thickBot="1" x14ac:dyDescent="0.25"/>
    <row r="4" spans="1:9" x14ac:dyDescent="0.2">
      <c r="A4" s="1300" t="s">
        <v>79</v>
      </c>
      <c r="B4" s="1301"/>
      <c r="C4" s="1301"/>
      <c r="D4" s="1301"/>
      <c r="E4" s="1301"/>
      <c r="F4" s="1294" t="s">
        <v>422</v>
      </c>
      <c r="G4" s="1297" t="s">
        <v>423</v>
      </c>
      <c r="H4" s="1297" t="s">
        <v>424</v>
      </c>
    </row>
    <row r="5" spans="1:9" x14ac:dyDescent="0.2">
      <c r="A5" s="1302"/>
      <c r="B5" s="1303"/>
      <c r="C5" s="1303"/>
      <c r="D5" s="1303"/>
      <c r="E5" s="1303"/>
      <c r="F5" s="1295"/>
      <c r="G5" s="1298"/>
      <c r="H5" s="1298"/>
    </row>
    <row r="6" spans="1:9" x14ac:dyDescent="0.2">
      <c r="A6" s="223"/>
      <c r="B6" s="224" t="s">
        <v>22</v>
      </c>
      <c r="C6" s="224" t="s">
        <v>23</v>
      </c>
      <c r="D6" s="224" t="s">
        <v>24</v>
      </c>
      <c r="E6" s="225"/>
      <c r="F6" s="1295"/>
      <c r="G6" s="1298"/>
      <c r="H6" s="1298"/>
    </row>
    <row r="7" spans="1:9" ht="13.5" thickBot="1" x14ac:dyDescent="0.25">
      <c r="A7" s="226"/>
      <c r="B7" s="227"/>
      <c r="C7" s="228"/>
      <c r="D7" s="227" t="s">
        <v>25</v>
      </c>
      <c r="E7" s="229" t="s">
        <v>26</v>
      </c>
      <c r="F7" s="1296"/>
      <c r="G7" s="1299"/>
      <c r="H7" s="1299"/>
    </row>
    <row r="8" spans="1:9" ht="13.5" thickTop="1" x14ac:dyDescent="0.2">
      <c r="A8" s="42">
        <v>1</v>
      </c>
      <c r="B8" s="230" t="s">
        <v>46</v>
      </c>
      <c r="C8" s="231"/>
      <c r="D8" s="232"/>
      <c r="E8" s="233" t="s">
        <v>393</v>
      </c>
      <c r="F8" s="234">
        <f>+F10</f>
        <v>479879.77</v>
      </c>
      <c r="G8" s="235">
        <f>G11+G12</f>
        <v>0</v>
      </c>
      <c r="H8" s="234">
        <f>H11+H12</f>
        <v>0</v>
      </c>
    </row>
    <row r="9" spans="1:9" x14ac:dyDescent="0.2">
      <c r="A9" s="236">
        <v>2</v>
      </c>
      <c r="B9" s="237"/>
      <c r="C9" s="238"/>
      <c r="D9" s="239"/>
      <c r="E9" s="240"/>
      <c r="F9" s="241"/>
      <c r="G9" s="242"/>
      <c r="H9" s="241"/>
    </row>
    <row r="10" spans="1:9" x14ac:dyDescent="0.2">
      <c r="A10" s="236">
        <v>3</v>
      </c>
      <c r="B10" s="238" t="s">
        <v>80</v>
      </c>
      <c r="C10" s="238"/>
      <c r="D10" s="239"/>
      <c r="E10" s="243" t="s">
        <v>79</v>
      </c>
      <c r="F10" s="244">
        <f>SUM(F11:F14)</f>
        <v>479879.77</v>
      </c>
      <c r="G10" s="245">
        <f t="shared" ref="G10:H10" si="0">SUM(G11:G14)</f>
        <v>0</v>
      </c>
      <c r="H10" s="244">
        <f t="shared" si="0"/>
        <v>0</v>
      </c>
    </row>
    <row r="11" spans="1:9" x14ac:dyDescent="0.2">
      <c r="A11" s="236">
        <v>4</v>
      </c>
      <c r="B11" s="238"/>
      <c r="C11" s="246" t="s">
        <v>81</v>
      </c>
      <c r="D11" s="247" t="s">
        <v>38</v>
      </c>
      <c r="E11" s="248" t="s">
        <v>223</v>
      </c>
      <c r="F11" s="249">
        <v>177387.14</v>
      </c>
      <c r="G11" s="250"/>
      <c r="H11" s="249"/>
    </row>
    <row r="12" spans="1:9" x14ac:dyDescent="0.2">
      <c r="A12" s="236">
        <v>5</v>
      </c>
      <c r="B12" s="238"/>
      <c r="C12" s="251"/>
      <c r="D12" s="251" t="s">
        <v>40</v>
      </c>
      <c r="E12" s="252" t="s">
        <v>224</v>
      </c>
      <c r="F12" s="249">
        <v>98516.71</v>
      </c>
      <c r="G12" s="250"/>
      <c r="H12" s="253"/>
    </row>
    <row r="13" spans="1:9" x14ac:dyDescent="0.2">
      <c r="A13" s="1122">
        <v>6</v>
      </c>
      <c r="B13" s="1123"/>
      <c r="C13" s="254"/>
      <c r="D13" s="254" t="s">
        <v>32</v>
      </c>
      <c r="E13" s="255" t="s">
        <v>392</v>
      </c>
      <c r="F13" s="253">
        <v>188305.92000000001</v>
      </c>
      <c r="G13" s="256"/>
      <c r="H13" s="253"/>
    </row>
    <row r="14" spans="1:9" x14ac:dyDescent="0.2">
      <c r="A14" s="1122">
        <v>7</v>
      </c>
      <c r="B14" s="1123"/>
      <c r="C14" s="254"/>
      <c r="D14" s="254" t="s">
        <v>54</v>
      </c>
      <c r="E14" s="255" t="s">
        <v>394</v>
      </c>
      <c r="F14" s="253">
        <v>15670</v>
      </c>
      <c r="G14" s="256"/>
      <c r="H14" s="253"/>
    </row>
    <row r="15" spans="1:9" ht="20.25" customHeight="1" thickBot="1" x14ac:dyDescent="0.25">
      <c r="A15" s="1122">
        <v>8</v>
      </c>
      <c r="B15" s="1124"/>
      <c r="C15" s="257"/>
      <c r="D15" s="258"/>
      <c r="E15" s="259" t="s">
        <v>82</v>
      </c>
      <c r="F15" s="173">
        <f>F8</f>
        <v>479879.77</v>
      </c>
      <c r="G15" s="260">
        <f>G8</f>
        <v>0</v>
      </c>
      <c r="H15" s="261">
        <f>H8</f>
        <v>0</v>
      </c>
    </row>
    <row r="16" spans="1:9" x14ac:dyDescent="0.2">
      <c r="A16" s="16"/>
      <c r="B16" s="262"/>
      <c r="C16" s="262"/>
      <c r="D16" s="262"/>
      <c r="E16" s="263"/>
      <c r="F16" s="264"/>
      <c r="G16" s="264"/>
      <c r="H16" s="264"/>
    </row>
    <row r="18" spans="6:6" x14ac:dyDescent="0.2">
      <c r="F18" s="123"/>
    </row>
  </sheetData>
  <mergeCells count="5">
    <mergeCell ref="A4:E5"/>
    <mergeCell ref="A1:H1"/>
    <mergeCell ref="F4:F7"/>
    <mergeCell ref="G4:G7"/>
    <mergeCell ref="H4:H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6"/>
  <sheetViews>
    <sheetView zoomScaleNormal="100" workbookViewId="0">
      <selection activeCell="C16" sqref="C16"/>
    </sheetView>
  </sheetViews>
  <sheetFormatPr defaultRowHeight="12.75" x14ac:dyDescent="0.2"/>
  <cols>
    <col min="1" max="1" width="6.42578125" style="27" customWidth="1"/>
    <col min="2" max="2" width="62" style="27" customWidth="1"/>
    <col min="3" max="5" width="21" style="27" customWidth="1"/>
    <col min="6" max="16384" width="9.140625" style="27"/>
  </cols>
  <sheetData>
    <row r="1" spans="1:5" s="32" customFormat="1" ht="31.5" customHeight="1" x14ac:dyDescent="0.35">
      <c r="A1" s="1500" t="s">
        <v>416</v>
      </c>
      <c r="B1" s="1501"/>
      <c r="C1" s="1501"/>
      <c r="D1" s="1501"/>
      <c r="E1" s="1502"/>
    </row>
    <row r="2" spans="1:5" ht="13.5" thickBot="1" x14ac:dyDescent="0.25">
      <c r="A2" s="1248"/>
      <c r="B2" s="182"/>
      <c r="C2" s="182"/>
      <c r="D2" s="182"/>
      <c r="E2" s="1249"/>
    </row>
    <row r="3" spans="1:5" ht="2.25" customHeight="1" x14ac:dyDescent="0.2">
      <c r="A3" s="1490" t="s">
        <v>83</v>
      </c>
      <c r="B3" s="1491"/>
      <c r="C3" s="1494" t="s">
        <v>230</v>
      </c>
      <c r="D3" s="1496" t="s">
        <v>427</v>
      </c>
      <c r="E3" s="1498" t="s">
        <v>426</v>
      </c>
    </row>
    <row r="4" spans="1:5" x14ac:dyDescent="0.2">
      <c r="A4" s="1492"/>
      <c r="B4" s="1493"/>
      <c r="C4" s="1495"/>
      <c r="D4" s="1497"/>
      <c r="E4" s="1499"/>
    </row>
    <row r="5" spans="1:5" x14ac:dyDescent="0.2">
      <c r="A5" s="1492"/>
      <c r="B5" s="1493"/>
      <c r="C5" s="1495"/>
      <c r="D5" s="1497"/>
      <c r="E5" s="1499"/>
    </row>
    <row r="6" spans="1:5" x14ac:dyDescent="0.2">
      <c r="A6" s="1492"/>
      <c r="B6" s="1493"/>
      <c r="C6" s="1495"/>
      <c r="D6" s="1497"/>
      <c r="E6" s="1499"/>
    </row>
    <row r="7" spans="1:5" ht="13.5" thickBot="1" x14ac:dyDescent="0.25">
      <c r="A7" s="1492"/>
      <c r="B7" s="1493"/>
      <c r="C7" s="1495"/>
      <c r="D7" s="1497"/>
      <c r="E7" s="1499"/>
    </row>
    <row r="8" spans="1:5" ht="15.75" x14ac:dyDescent="0.25">
      <c r="A8" s="1229">
        <v>1</v>
      </c>
      <c r="B8" s="1232" t="s">
        <v>84</v>
      </c>
      <c r="C8" s="1244">
        <f>+'BP '!H60</f>
        <v>455039</v>
      </c>
      <c r="D8" s="1239">
        <f>+C8</f>
        <v>455039</v>
      </c>
      <c r="E8" s="1254">
        <f>+C8</f>
        <v>455039</v>
      </c>
    </row>
    <row r="9" spans="1:5" ht="15.75" x14ac:dyDescent="0.25">
      <c r="A9" s="1224">
        <v>2</v>
      </c>
      <c r="B9" s="1233" t="s">
        <v>86</v>
      </c>
      <c r="C9" s="1245">
        <f>+KP!F15</f>
        <v>479879.77</v>
      </c>
      <c r="D9" s="1259">
        <v>0</v>
      </c>
      <c r="E9" s="1255">
        <v>0</v>
      </c>
    </row>
    <row r="10" spans="1:5" ht="15.75" x14ac:dyDescent="0.25">
      <c r="A10" s="1227">
        <v>3</v>
      </c>
      <c r="B10" s="1234" t="s">
        <v>681</v>
      </c>
      <c r="C10" s="1245">
        <f>PFO!G11</f>
        <v>590078.92999999993</v>
      </c>
      <c r="D10" s="1259">
        <v>0</v>
      </c>
      <c r="E10" s="1255">
        <v>0</v>
      </c>
    </row>
    <row r="11" spans="1:5" ht="16.5" thickBot="1" x14ac:dyDescent="0.3">
      <c r="A11" s="1230"/>
      <c r="B11" s="1235" t="s">
        <v>434</v>
      </c>
      <c r="C11" s="1246">
        <f>SUM(C8:C10)</f>
        <v>1524997.7</v>
      </c>
      <c r="D11" s="1240">
        <f>SUM(D8:D10)</f>
        <v>455039</v>
      </c>
      <c r="E11" s="1256">
        <f>SUM(E8:E10)</f>
        <v>455039</v>
      </c>
    </row>
    <row r="12" spans="1:5" ht="16.5" thickBot="1" x14ac:dyDescent="0.3">
      <c r="A12" s="1250"/>
      <c r="B12" s="1236"/>
      <c r="C12" s="1252"/>
      <c r="D12" s="1241"/>
      <c r="E12" s="1257"/>
    </row>
    <row r="13" spans="1:5" ht="15.75" x14ac:dyDescent="0.25">
      <c r="A13" s="1229">
        <v>4</v>
      </c>
      <c r="B13" s="1232" t="s">
        <v>85</v>
      </c>
      <c r="C13" s="1244">
        <f>SUM(C21:C32)</f>
        <v>376996.8</v>
      </c>
      <c r="D13" s="1239">
        <f>+C13-5944</f>
        <v>371052.79999999999</v>
      </c>
      <c r="E13" s="1254">
        <f>+C13-5944</f>
        <v>371052.79999999999</v>
      </c>
    </row>
    <row r="14" spans="1:5" ht="15.75" x14ac:dyDescent="0.25">
      <c r="A14" s="1224">
        <v>5</v>
      </c>
      <c r="B14" s="1233" t="s">
        <v>87</v>
      </c>
      <c r="C14" s="1247">
        <f>+KV!I8</f>
        <v>1116900.8</v>
      </c>
      <c r="D14" s="1259">
        <v>0</v>
      </c>
      <c r="E14" s="1255">
        <v>0</v>
      </c>
    </row>
    <row r="15" spans="1:5" ht="15.75" x14ac:dyDescent="0.25">
      <c r="A15" s="1228">
        <v>6</v>
      </c>
      <c r="B15" s="1234" t="s">
        <v>159</v>
      </c>
      <c r="C15" s="1245">
        <f>'VFO '!G10</f>
        <v>31100</v>
      </c>
      <c r="D15" s="1259">
        <v>31100</v>
      </c>
      <c r="E15" s="1255">
        <v>31100</v>
      </c>
    </row>
    <row r="16" spans="1:5" ht="16.5" thickBot="1" x14ac:dyDescent="0.3">
      <c r="A16" s="1231"/>
      <c r="B16" s="1237" t="s">
        <v>435</v>
      </c>
      <c r="C16" s="1246">
        <f>SUM(C13:C15)</f>
        <v>1524997.6</v>
      </c>
      <c r="D16" s="1240">
        <f>SUM(D13:D15)</f>
        <v>402152.8</v>
      </c>
      <c r="E16" s="1256">
        <f>SUM(E13:E15)</f>
        <v>402152.8</v>
      </c>
    </row>
    <row r="17" spans="1:5" ht="15.75" x14ac:dyDescent="0.25">
      <c r="A17" s="1228"/>
      <c r="B17" s="1238"/>
      <c r="C17" s="1245"/>
      <c r="D17" s="1243"/>
      <c r="E17" s="1249"/>
    </row>
    <row r="18" spans="1:5" ht="16.5" thickBot="1" x14ac:dyDescent="0.3">
      <c r="A18" s="1231"/>
      <c r="B18" s="1251" t="s">
        <v>436</v>
      </c>
      <c r="C18" s="1253">
        <f>+C11-C16</f>
        <v>9.9999999860301614E-2</v>
      </c>
      <c r="D18" s="1242">
        <f t="shared" ref="D18:E18" si="0">+D11-D16</f>
        <v>52886.200000000012</v>
      </c>
      <c r="E18" s="1258">
        <f t="shared" si="0"/>
        <v>52886.200000000012</v>
      </c>
    </row>
    <row r="19" spans="1:5" ht="15.75" hidden="1" x14ac:dyDescent="0.25">
      <c r="A19" s="1228"/>
      <c r="B19" s="1225"/>
      <c r="C19" s="1226"/>
    </row>
    <row r="20" spans="1:5" ht="15" hidden="1" x14ac:dyDescent="0.2">
      <c r="A20" s="1089">
        <v>3</v>
      </c>
      <c r="B20" s="982" t="s">
        <v>94</v>
      </c>
      <c r="C20" s="1179"/>
    </row>
    <row r="21" spans="1:5" ht="15" hidden="1" x14ac:dyDescent="0.2">
      <c r="A21" s="1089" t="s">
        <v>669</v>
      </c>
      <c r="B21" s="1092" t="s">
        <v>360</v>
      </c>
      <c r="C21" s="1276">
        <f>+'P1'!J8</f>
        <v>119670</v>
      </c>
    </row>
    <row r="22" spans="1:5" ht="15" hidden="1" x14ac:dyDescent="0.2">
      <c r="A22" s="1089" t="s">
        <v>670</v>
      </c>
      <c r="B22" s="1092" t="s">
        <v>362</v>
      </c>
      <c r="C22" s="1276">
        <f>'P2'!J8</f>
        <v>12980</v>
      </c>
    </row>
    <row r="23" spans="1:5" ht="15" hidden="1" x14ac:dyDescent="0.2">
      <c r="A23" s="1089" t="s">
        <v>671</v>
      </c>
      <c r="B23" s="1092" t="s">
        <v>363</v>
      </c>
      <c r="C23" s="1276">
        <f>+'P3'!K8</f>
        <v>2230</v>
      </c>
      <c r="D23" s="1278">
        <f>SUM(C21:C32)</f>
        <v>376996.8</v>
      </c>
    </row>
    <row r="24" spans="1:5" ht="15" hidden="1" x14ac:dyDescent="0.2">
      <c r="A24" s="1089" t="s">
        <v>672</v>
      </c>
      <c r="B24" s="1092" t="s">
        <v>364</v>
      </c>
      <c r="C24" s="1276">
        <f>+'P4'!J8</f>
        <v>1454</v>
      </c>
    </row>
    <row r="25" spans="1:5" ht="15" hidden="1" x14ac:dyDescent="0.2">
      <c r="A25" s="1089" t="s">
        <v>673</v>
      </c>
      <c r="B25" s="1092" t="s">
        <v>365</v>
      </c>
      <c r="C25" s="1276">
        <f>'P5'!K8</f>
        <v>37450</v>
      </c>
    </row>
    <row r="26" spans="1:5" ht="15" hidden="1" x14ac:dyDescent="0.2">
      <c r="A26" s="1089" t="s">
        <v>674</v>
      </c>
      <c r="B26" s="1092" t="s">
        <v>361</v>
      </c>
      <c r="C26" s="1276">
        <f>'P6'!K8</f>
        <v>2500</v>
      </c>
    </row>
    <row r="27" spans="1:5" ht="15" hidden="1" x14ac:dyDescent="0.2">
      <c r="A27" s="1089" t="s">
        <v>675</v>
      </c>
      <c r="B27" s="1092" t="s">
        <v>366</v>
      </c>
      <c r="C27" s="1276">
        <f>+'P7'!J8</f>
        <v>126840</v>
      </c>
    </row>
    <row r="28" spans="1:5" ht="15" hidden="1" x14ac:dyDescent="0.2">
      <c r="A28" s="1089" t="s">
        <v>676</v>
      </c>
      <c r="B28" s="1092" t="s">
        <v>367</v>
      </c>
      <c r="C28" s="1276">
        <v>12962</v>
      </c>
    </row>
    <row r="29" spans="1:5" ht="15" hidden="1" x14ac:dyDescent="0.2">
      <c r="A29" s="1089" t="s">
        <v>677</v>
      </c>
      <c r="B29" s="1092" t="s">
        <v>368</v>
      </c>
      <c r="C29" s="1276">
        <f>'P9'!J8</f>
        <v>2720</v>
      </c>
    </row>
    <row r="30" spans="1:5" ht="15" hidden="1" x14ac:dyDescent="0.2">
      <c r="A30" s="1089" t="s">
        <v>678</v>
      </c>
      <c r="B30" s="1092" t="s">
        <v>369</v>
      </c>
      <c r="C30" s="1276">
        <f>+'P10'!I8</f>
        <v>11500</v>
      </c>
    </row>
    <row r="31" spans="1:5" ht="15" hidden="1" x14ac:dyDescent="0.2">
      <c r="A31" s="1089" t="s">
        <v>679</v>
      </c>
      <c r="B31" s="1092" t="s">
        <v>334</v>
      </c>
      <c r="C31" s="1276">
        <f>'P11'!J8</f>
        <v>18030</v>
      </c>
    </row>
    <row r="32" spans="1:5" ht="15" hidden="1" x14ac:dyDescent="0.2">
      <c r="A32" s="1089" t="s">
        <v>680</v>
      </c>
      <c r="B32" s="1092" t="s">
        <v>370</v>
      </c>
      <c r="C32" s="1276">
        <f>+'P12'!K8</f>
        <v>28660.799999999999</v>
      </c>
    </row>
    <row r="33" spans="1:4" ht="15" hidden="1" x14ac:dyDescent="0.2">
      <c r="A33" s="1089">
        <v>16</v>
      </c>
      <c r="B33" s="1093" t="s">
        <v>167</v>
      </c>
      <c r="C33" s="1180">
        <f>C8-C13</f>
        <v>78042.200000000012</v>
      </c>
    </row>
    <row r="34" spans="1:4" ht="15.75" hidden="1" x14ac:dyDescent="0.25">
      <c r="A34" s="1152">
        <v>17</v>
      </c>
      <c r="B34" s="1091" t="s">
        <v>86</v>
      </c>
      <c r="C34" s="1178">
        <f>+KP!F8</f>
        <v>479879.77</v>
      </c>
    </row>
    <row r="35" spans="1:4" ht="15.75" hidden="1" x14ac:dyDescent="0.25">
      <c r="A35" s="1152">
        <v>18</v>
      </c>
      <c r="B35" s="1091" t="s">
        <v>87</v>
      </c>
      <c r="C35" s="1178">
        <f>+KV!I8</f>
        <v>1116900.8</v>
      </c>
    </row>
    <row r="36" spans="1:4" ht="15.75" hidden="1" x14ac:dyDescent="0.25">
      <c r="A36" s="1089">
        <v>19</v>
      </c>
      <c r="B36" s="982" t="s">
        <v>94</v>
      </c>
      <c r="C36" s="1181"/>
    </row>
    <row r="37" spans="1:4" ht="15" hidden="1" x14ac:dyDescent="0.2">
      <c r="A37" s="1089">
        <v>20</v>
      </c>
      <c r="B37" s="1094" t="s">
        <v>417</v>
      </c>
      <c r="C37" s="1182">
        <f>+KV!E8</f>
        <v>821383.8</v>
      </c>
      <c r="D37" s="1206"/>
    </row>
    <row r="38" spans="1:4" ht="15" hidden="1" x14ac:dyDescent="0.2">
      <c r="A38" s="1089">
        <v>21</v>
      </c>
      <c r="B38" s="1094" t="s">
        <v>418</v>
      </c>
      <c r="C38" s="1182">
        <f>+KV!G8</f>
        <v>78500</v>
      </c>
      <c r="D38" s="1206"/>
    </row>
    <row r="39" spans="1:4" ht="15" hidden="1" x14ac:dyDescent="0.2">
      <c r="A39" s="1089">
        <v>22</v>
      </c>
      <c r="B39" s="1094" t="s">
        <v>419</v>
      </c>
      <c r="C39" s="1182">
        <f>+KV!H8</f>
        <v>217017</v>
      </c>
      <c r="D39" s="1206"/>
    </row>
    <row r="40" spans="1:4" ht="15" hidden="1" x14ac:dyDescent="0.2">
      <c r="A40" s="1089">
        <v>23</v>
      </c>
      <c r="B40" s="1094"/>
      <c r="C40" s="1182"/>
      <c r="D40" s="1206"/>
    </row>
    <row r="41" spans="1:4" ht="15" hidden="1" x14ac:dyDescent="0.2">
      <c r="A41" s="1089">
        <v>24</v>
      </c>
      <c r="B41" s="1094"/>
      <c r="C41" s="1182"/>
      <c r="D41" s="1206"/>
    </row>
    <row r="42" spans="1:4" ht="15" hidden="1" x14ac:dyDescent="0.2">
      <c r="A42" s="1089">
        <v>25</v>
      </c>
      <c r="B42" s="1094"/>
      <c r="C42" s="1179"/>
      <c r="D42" s="1206"/>
    </row>
    <row r="43" spans="1:4" ht="15" hidden="1" x14ac:dyDescent="0.2">
      <c r="A43" s="1151">
        <v>26</v>
      </c>
      <c r="B43" s="1093" t="s">
        <v>169</v>
      </c>
      <c r="C43" s="1180">
        <f>C34-C35</f>
        <v>-637021.03</v>
      </c>
      <c r="D43" s="1206"/>
    </row>
    <row r="44" spans="1:4" ht="15.75" hidden="1" x14ac:dyDescent="0.25">
      <c r="A44" s="1153">
        <v>27</v>
      </c>
      <c r="B44" s="1095" t="s">
        <v>163</v>
      </c>
      <c r="C44" s="1183">
        <f>C8+C34</f>
        <v>934918.77</v>
      </c>
      <c r="D44" s="1206"/>
    </row>
    <row r="45" spans="1:4" ht="15.75" hidden="1" x14ac:dyDescent="0.25">
      <c r="A45" s="1153">
        <v>28</v>
      </c>
      <c r="B45" s="1096" t="s">
        <v>10</v>
      </c>
      <c r="C45" s="1183">
        <f>+C13+C35</f>
        <v>1493897.6</v>
      </c>
      <c r="D45" s="1206"/>
    </row>
    <row r="46" spans="1:4" ht="15.75" hidden="1" thickBot="1" x14ac:dyDescent="0.25">
      <c r="A46" s="1154">
        <v>29</v>
      </c>
      <c r="B46" s="1078" t="s">
        <v>168</v>
      </c>
      <c r="C46" s="1184">
        <f>C44-C45</f>
        <v>-558978.83000000007</v>
      </c>
      <c r="D46" s="1206"/>
    </row>
    <row r="47" spans="1:4" ht="20.25" hidden="1" thickTop="1" thickBot="1" x14ac:dyDescent="0.3">
      <c r="A47" s="1155">
        <v>30</v>
      </c>
      <c r="B47" s="1079" t="s">
        <v>421</v>
      </c>
      <c r="C47" s="1185">
        <f>C48-C51</f>
        <v>558978.92999999993</v>
      </c>
      <c r="D47" s="1206"/>
    </row>
    <row r="48" spans="1:4" ht="16.5" hidden="1" thickTop="1" x14ac:dyDescent="0.25">
      <c r="A48" s="1152">
        <v>31</v>
      </c>
      <c r="B48" s="1090" t="s">
        <v>165</v>
      </c>
      <c r="C48" s="1178">
        <f>C49</f>
        <v>590078.92999999993</v>
      </c>
      <c r="D48" s="1206"/>
    </row>
    <row r="49" spans="1:4" ht="15" hidden="1" x14ac:dyDescent="0.2">
      <c r="A49" s="1037">
        <v>32</v>
      </c>
      <c r="B49" s="1097" t="s">
        <v>93</v>
      </c>
      <c r="C49" s="1186">
        <f>PFO!G11</f>
        <v>590078.92999999993</v>
      </c>
      <c r="D49" s="1206"/>
    </row>
    <row r="50" spans="1:4" ht="15.75" hidden="1" x14ac:dyDescent="0.25">
      <c r="A50" s="1152">
        <v>33</v>
      </c>
      <c r="B50" s="1090" t="s">
        <v>88</v>
      </c>
      <c r="C50" s="1178" t="e">
        <f>#REF!/30.126*1000</f>
        <v>#REF!</v>
      </c>
      <c r="D50" s="1206"/>
    </row>
    <row r="51" spans="1:4" ht="15.75" hidden="1" x14ac:dyDescent="0.25">
      <c r="A51" s="1152">
        <v>34</v>
      </c>
      <c r="B51" s="1090" t="s">
        <v>159</v>
      </c>
      <c r="C51" s="1178">
        <f>C52</f>
        <v>31100</v>
      </c>
      <c r="D51" s="1206"/>
    </row>
    <row r="52" spans="1:4" ht="16.5" hidden="1" thickBot="1" x14ac:dyDescent="0.3">
      <c r="A52" s="1037">
        <v>35</v>
      </c>
      <c r="B52" s="982" t="s">
        <v>164</v>
      </c>
      <c r="C52" s="1187">
        <f>'VFO '!G10</f>
        <v>31100</v>
      </c>
      <c r="D52" s="1206"/>
    </row>
    <row r="53" spans="1:4" ht="16.5" hidden="1" thickTop="1" thickBot="1" x14ac:dyDescent="0.25">
      <c r="A53" s="1156">
        <v>36</v>
      </c>
      <c r="B53" s="1080" t="s">
        <v>170</v>
      </c>
      <c r="C53" s="1188">
        <f>C47+C46</f>
        <v>9.9999999860301614E-2</v>
      </c>
      <c r="D53" s="1206"/>
    </row>
    <row r="54" spans="1:4" hidden="1" x14ac:dyDescent="0.2">
      <c r="A54" s="1081"/>
      <c r="B54" s="1082"/>
    </row>
    <row r="55" spans="1:4" ht="15" hidden="1" x14ac:dyDescent="0.2">
      <c r="A55" s="1083" t="s">
        <v>89</v>
      </c>
      <c r="B55" s="1084"/>
    </row>
    <row r="56" spans="1:4" ht="15" hidden="1" x14ac:dyDescent="0.2">
      <c r="A56" s="1083" t="s">
        <v>90</v>
      </c>
      <c r="B56" s="1084"/>
    </row>
    <row r="57" spans="1:4" ht="15" hidden="1" x14ac:dyDescent="0.2">
      <c r="A57" s="1083" t="s">
        <v>91</v>
      </c>
      <c r="B57" s="1084"/>
    </row>
    <row r="58" spans="1:4" ht="15" hidden="1" x14ac:dyDescent="0.2">
      <c r="A58" s="1083" t="s">
        <v>92</v>
      </c>
      <c r="B58" s="1084"/>
    </row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mergeCells count="5">
    <mergeCell ref="A3:B7"/>
    <mergeCell ref="C3:C7"/>
    <mergeCell ref="D3:D7"/>
    <mergeCell ref="E3:E7"/>
    <mergeCell ref="A1:E1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4"/>
  <sheetViews>
    <sheetView topLeftCell="A37" workbookViewId="0">
      <selection activeCell="I23" sqref="I23"/>
    </sheetView>
  </sheetViews>
  <sheetFormatPr defaultRowHeight="12.75" x14ac:dyDescent="0.2"/>
  <cols>
    <col min="1" max="1" width="40.140625" bestFit="1" customWidth="1"/>
    <col min="2" max="3" width="15.28515625" customWidth="1"/>
  </cols>
  <sheetData>
    <row r="1" spans="1:6" ht="15.75" x14ac:dyDescent="0.25">
      <c r="A1" s="1503" t="s">
        <v>666</v>
      </c>
      <c r="B1" s="1503"/>
      <c r="C1" s="1503"/>
      <c r="D1" s="1260"/>
      <c r="E1" s="1260"/>
    </row>
    <row r="2" spans="1:6" x14ac:dyDescent="0.2">
      <c r="A2" s="1260"/>
      <c r="B2" s="1260"/>
      <c r="C2" s="1260"/>
      <c r="D2" s="1260"/>
      <c r="E2" s="1260"/>
    </row>
    <row r="3" spans="1:6" x14ac:dyDescent="0.2">
      <c r="A3" s="1260"/>
      <c r="B3" s="182" t="s">
        <v>437</v>
      </c>
      <c r="C3" s="182" t="s">
        <v>438</v>
      </c>
      <c r="D3" s="1260"/>
      <c r="E3" s="1260"/>
    </row>
    <row r="4" spans="1:6" x14ac:dyDescent="0.2">
      <c r="A4" s="1261" t="s">
        <v>439</v>
      </c>
      <c r="B4" s="1274" t="s">
        <v>440</v>
      </c>
      <c r="C4" s="182" t="s">
        <v>441</v>
      </c>
      <c r="D4" s="1260"/>
      <c r="E4" s="1260"/>
      <c r="F4" s="1260"/>
    </row>
    <row r="5" spans="1:6" x14ac:dyDescent="0.2">
      <c r="A5" s="182" t="s">
        <v>442</v>
      </c>
      <c r="B5" s="1262">
        <v>160081.10999999999</v>
      </c>
      <c r="C5" s="1262">
        <v>173747.61</v>
      </c>
      <c r="D5" s="1260"/>
      <c r="E5" s="1260"/>
      <c r="F5" s="1260"/>
    </row>
    <row r="6" spans="1:6" x14ac:dyDescent="0.2">
      <c r="A6" s="1261" t="s">
        <v>443</v>
      </c>
      <c r="B6" s="1262"/>
      <c r="C6" s="1262"/>
      <c r="D6" s="1260"/>
      <c r="E6" s="1260"/>
      <c r="F6" s="1260"/>
    </row>
    <row r="7" spans="1:6" x14ac:dyDescent="0.2">
      <c r="A7" s="182" t="s">
        <v>444</v>
      </c>
      <c r="B7" s="1262">
        <v>41662.76</v>
      </c>
      <c r="C7" s="1262">
        <v>40410.17</v>
      </c>
      <c r="D7" s="1260"/>
      <c r="E7" s="1260"/>
      <c r="F7" s="1260"/>
    </row>
    <row r="8" spans="1:6" x14ac:dyDescent="0.2">
      <c r="A8" s="182" t="s">
        <v>445</v>
      </c>
      <c r="B8" s="1262">
        <v>4537.47</v>
      </c>
      <c r="C8" s="1262">
        <v>5682.35</v>
      </c>
      <c r="D8" s="1260"/>
      <c r="E8" s="1260"/>
      <c r="F8" s="1260"/>
    </row>
    <row r="9" spans="1:6" x14ac:dyDescent="0.2">
      <c r="A9" s="1261" t="s">
        <v>446</v>
      </c>
      <c r="B9" s="1262"/>
      <c r="C9" s="1262"/>
      <c r="D9" s="1260"/>
      <c r="E9" s="1260"/>
      <c r="F9" s="1260"/>
    </row>
    <row r="10" spans="1:6" x14ac:dyDescent="0.2">
      <c r="A10" s="182" t="s">
        <v>447</v>
      </c>
      <c r="B10" s="1262">
        <v>978</v>
      </c>
      <c r="C10" s="1262">
        <v>960</v>
      </c>
      <c r="D10" s="1260"/>
      <c r="E10" s="1260"/>
      <c r="F10" s="1260"/>
    </row>
    <row r="11" spans="1:6" x14ac:dyDescent="0.2">
      <c r="A11" s="182" t="s">
        <v>448</v>
      </c>
      <c r="B11" s="1262">
        <v>507.4</v>
      </c>
      <c r="C11" s="1262">
        <v>1045.1300000000001</v>
      </c>
      <c r="D11" s="1260"/>
      <c r="E11" s="1260"/>
      <c r="F11" s="1260"/>
    </row>
    <row r="12" spans="1:6" x14ac:dyDescent="0.2">
      <c r="A12" s="182" t="s">
        <v>449</v>
      </c>
      <c r="B12" s="1262">
        <v>165</v>
      </c>
      <c r="C12" s="1262">
        <v>111</v>
      </c>
      <c r="D12" s="1260"/>
      <c r="E12" s="1260"/>
      <c r="F12" s="1260"/>
    </row>
    <row r="13" spans="1:6" x14ac:dyDescent="0.2">
      <c r="A13" s="182" t="s">
        <v>450</v>
      </c>
      <c r="B13" s="1262">
        <v>9210.82</v>
      </c>
      <c r="C13" s="1262">
        <v>9352.7900000000009</v>
      </c>
      <c r="D13" s="1260"/>
      <c r="E13" s="1260"/>
      <c r="F13" s="1260"/>
    </row>
    <row r="14" spans="1:6" x14ac:dyDescent="0.2">
      <c r="A14" s="182" t="s">
        <v>451</v>
      </c>
      <c r="B14" s="1262">
        <v>2977.23</v>
      </c>
      <c r="C14" s="1262">
        <v>597.16</v>
      </c>
      <c r="D14" s="1260"/>
      <c r="E14" s="1260"/>
      <c r="F14" s="1260"/>
    </row>
    <row r="15" spans="1:6" x14ac:dyDescent="0.2">
      <c r="A15" s="182" t="s">
        <v>452</v>
      </c>
      <c r="B15" s="1262">
        <v>50</v>
      </c>
      <c r="C15" s="1262">
        <v>100</v>
      </c>
      <c r="D15" s="1260"/>
      <c r="E15" s="1260"/>
      <c r="F15" s="1260"/>
    </row>
    <row r="16" spans="1:6" x14ac:dyDescent="0.2">
      <c r="A16" s="1261" t="s">
        <v>453</v>
      </c>
      <c r="B16" s="1262"/>
      <c r="C16" s="1262"/>
      <c r="D16" s="1260"/>
      <c r="E16" s="1260"/>
      <c r="F16" s="1260"/>
    </row>
    <row r="17" spans="1:6" x14ac:dyDescent="0.2">
      <c r="A17" s="182" t="s">
        <v>454</v>
      </c>
      <c r="B17" s="1262">
        <v>69385.570000000007</v>
      </c>
      <c r="C17" s="1262">
        <v>65532.639999999999</v>
      </c>
      <c r="D17" s="1260"/>
      <c r="E17" s="1260"/>
      <c r="F17" s="1260"/>
    </row>
    <row r="18" spans="1:6" x14ac:dyDescent="0.2">
      <c r="A18" s="182" t="s">
        <v>455</v>
      </c>
      <c r="B18" s="1262">
        <v>12928.04</v>
      </c>
      <c r="C18" s="1262">
        <v>13209.94</v>
      </c>
      <c r="D18" s="1260"/>
      <c r="E18" s="1260"/>
      <c r="F18" s="1260"/>
    </row>
    <row r="19" spans="1:6" x14ac:dyDescent="0.2">
      <c r="A19" s="182" t="s">
        <v>456</v>
      </c>
      <c r="B19" s="1262">
        <v>32000</v>
      </c>
      <c r="C19" s="1262">
        <v>8000</v>
      </c>
      <c r="D19" s="1260"/>
      <c r="E19" s="1260"/>
      <c r="F19" s="1260"/>
    </row>
    <row r="20" spans="1:6" x14ac:dyDescent="0.2">
      <c r="A20" s="182" t="s">
        <v>457</v>
      </c>
      <c r="B20" s="1262">
        <v>4000</v>
      </c>
      <c r="C20" s="1262">
        <v>16000</v>
      </c>
      <c r="D20" s="1260"/>
      <c r="E20" s="1260"/>
      <c r="F20" s="1260"/>
    </row>
    <row r="21" spans="1:6" x14ac:dyDescent="0.2">
      <c r="A21" s="182" t="s">
        <v>458</v>
      </c>
      <c r="B21" s="1262">
        <v>383.53</v>
      </c>
      <c r="C21" s="1262">
        <v>373.34</v>
      </c>
      <c r="D21" s="1260"/>
      <c r="E21" s="1260"/>
      <c r="F21" s="1260"/>
    </row>
    <row r="22" spans="1:6" x14ac:dyDescent="0.2">
      <c r="A22" s="182" t="s">
        <v>459</v>
      </c>
      <c r="B22" s="1262">
        <v>194</v>
      </c>
      <c r="C22" s="1262">
        <v>135</v>
      </c>
      <c r="D22" s="1260"/>
      <c r="E22" s="1260"/>
      <c r="F22" s="1260"/>
    </row>
    <row r="23" spans="1:6" x14ac:dyDescent="0.2">
      <c r="A23" s="182" t="s">
        <v>460</v>
      </c>
      <c r="B23" s="1262">
        <v>9323.1299999999992</v>
      </c>
      <c r="C23" s="1262">
        <v>8652.42</v>
      </c>
      <c r="D23" s="1260"/>
      <c r="E23" s="1260"/>
      <c r="F23" s="1260"/>
    </row>
    <row r="24" spans="1:6" x14ac:dyDescent="0.2">
      <c r="A24" s="182" t="s">
        <v>201</v>
      </c>
      <c r="B24" s="1262">
        <v>320.52999999999997</v>
      </c>
      <c r="C24" s="1262">
        <v>198.51</v>
      </c>
      <c r="D24" s="1260"/>
      <c r="E24" s="1260"/>
      <c r="F24" s="1260"/>
    </row>
    <row r="25" spans="1:6" x14ac:dyDescent="0.2">
      <c r="A25" s="182" t="s">
        <v>461</v>
      </c>
      <c r="B25" s="1262"/>
      <c r="C25" s="1262"/>
      <c r="D25" s="1260"/>
      <c r="E25" s="1260"/>
      <c r="F25" s="1260"/>
    </row>
    <row r="26" spans="1:6" x14ac:dyDescent="0.2">
      <c r="A26" s="1260"/>
      <c r="B26" s="1262"/>
      <c r="C26" s="1262"/>
      <c r="D26" s="1260"/>
      <c r="E26" s="1260"/>
      <c r="F26" s="1260"/>
    </row>
    <row r="27" spans="1:6" x14ac:dyDescent="0.2">
      <c r="A27" s="1261" t="s">
        <v>462</v>
      </c>
      <c r="B27" s="1262">
        <v>5303.4</v>
      </c>
      <c r="C27" s="1262">
        <v>4266</v>
      </c>
      <c r="D27" s="1260"/>
      <c r="E27" s="1260"/>
      <c r="F27" s="1260"/>
    </row>
    <row r="28" spans="1:6" x14ac:dyDescent="0.2">
      <c r="A28" s="182" t="s">
        <v>463</v>
      </c>
      <c r="B28" s="1262">
        <v>844.5</v>
      </c>
      <c r="C28" s="1262">
        <v>1015</v>
      </c>
      <c r="D28" s="1260"/>
      <c r="E28" s="1260"/>
      <c r="F28" s="1260"/>
    </row>
    <row r="29" spans="1:6" x14ac:dyDescent="0.2">
      <c r="A29" s="182" t="s">
        <v>464</v>
      </c>
      <c r="B29" s="1262">
        <v>1780</v>
      </c>
      <c r="C29" s="1262">
        <v>2090</v>
      </c>
      <c r="D29" s="1260"/>
      <c r="E29" s="1260"/>
      <c r="F29" s="1260"/>
    </row>
    <row r="30" spans="1:6" x14ac:dyDescent="0.2">
      <c r="A30" s="182" t="s">
        <v>465</v>
      </c>
      <c r="B30" s="1262"/>
      <c r="C30" s="1262"/>
      <c r="D30" s="1260"/>
      <c r="E30" s="1260"/>
      <c r="F30" s="1260"/>
    </row>
    <row r="31" spans="1:6" x14ac:dyDescent="0.2">
      <c r="A31" s="1260"/>
      <c r="B31" s="1262"/>
      <c r="C31" s="1262"/>
      <c r="D31" s="1260"/>
      <c r="E31" s="1260"/>
      <c r="F31" s="1260"/>
    </row>
    <row r="32" spans="1:6" x14ac:dyDescent="0.2">
      <c r="A32" s="1261" t="s">
        <v>466</v>
      </c>
      <c r="B32" s="1262"/>
      <c r="C32" s="1262"/>
      <c r="D32" s="1260"/>
      <c r="E32" s="1260"/>
      <c r="F32" s="1260"/>
    </row>
    <row r="33" spans="1:6" x14ac:dyDescent="0.2">
      <c r="A33" s="182" t="s">
        <v>467</v>
      </c>
      <c r="B33" s="1262">
        <v>9601.7000000000007</v>
      </c>
      <c r="C33" s="1262">
        <v>9041.9599999999991</v>
      </c>
      <c r="D33" s="1260"/>
      <c r="E33" s="1260"/>
      <c r="F33" s="1260"/>
    </row>
    <row r="34" spans="1:6" x14ac:dyDescent="0.2">
      <c r="A34" s="182" t="s">
        <v>468</v>
      </c>
      <c r="B34" s="1262">
        <v>13693.5</v>
      </c>
      <c r="C34" s="1262">
        <v>14100</v>
      </c>
      <c r="D34" s="1260"/>
      <c r="E34" s="1260"/>
      <c r="F34" s="1260"/>
    </row>
    <row r="35" spans="1:6" x14ac:dyDescent="0.2">
      <c r="A35" s="182" t="s">
        <v>469</v>
      </c>
      <c r="B35" s="1262">
        <v>0</v>
      </c>
      <c r="C35" s="1262">
        <v>0</v>
      </c>
      <c r="D35" s="1260"/>
      <c r="E35" s="1260"/>
      <c r="F35" s="1260"/>
    </row>
    <row r="36" spans="1:6" x14ac:dyDescent="0.2">
      <c r="A36" s="182" t="s">
        <v>470</v>
      </c>
      <c r="B36" s="1262">
        <v>1781.43</v>
      </c>
      <c r="C36" s="1262">
        <v>1385.29</v>
      </c>
      <c r="D36" s="1260"/>
      <c r="E36" s="1260"/>
      <c r="F36" s="1261"/>
    </row>
    <row r="37" spans="1:6" x14ac:dyDescent="0.2">
      <c r="A37" s="1260"/>
      <c r="B37" s="1262"/>
      <c r="C37" s="1262"/>
      <c r="D37" s="1260"/>
      <c r="E37" s="1260"/>
      <c r="F37" s="1260"/>
    </row>
    <row r="38" spans="1:6" x14ac:dyDescent="0.2">
      <c r="A38" s="1261" t="s">
        <v>471</v>
      </c>
      <c r="B38" s="1262">
        <v>70.27</v>
      </c>
      <c r="C38" s="1262">
        <v>168.52</v>
      </c>
      <c r="D38" s="1260"/>
      <c r="E38" s="1260"/>
      <c r="F38" s="1260"/>
    </row>
    <row r="39" spans="1:6" x14ac:dyDescent="0.2">
      <c r="A39" s="1260"/>
      <c r="B39" s="1262"/>
      <c r="C39" s="1262"/>
      <c r="D39" s="1260"/>
      <c r="E39" s="1260"/>
      <c r="F39" s="1260"/>
    </row>
    <row r="40" spans="1:6" x14ac:dyDescent="0.2">
      <c r="A40" s="1261" t="s">
        <v>472</v>
      </c>
      <c r="B40" s="1262">
        <v>39219</v>
      </c>
      <c r="C40" s="1262">
        <v>50032</v>
      </c>
      <c r="D40" s="1260"/>
      <c r="E40" s="1260"/>
      <c r="F40" s="1260"/>
    </row>
    <row r="41" spans="1:6" x14ac:dyDescent="0.2">
      <c r="A41" s="182" t="s">
        <v>473</v>
      </c>
      <c r="B41" s="1262">
        <v>2029</v>
      </c>
      <c r="C41" s="1262">
        <v>0</v>
      </c>
      <c r="D41" s="1260"/>
      <c r="E41" s="1260"/>
      <c r="F41" s="1260"/>
    </row>
    <row r="42" spans="1:6" x14ac:dyDescent="0.2">
      <c r="A42" s="182" t="s">
        <v>474</v>
      </c>
      <c r="B42" s="1262">
        <v>638</v>
      </c>
      <c r="C42" s="1262">
        <v>756</v>
      </c>
      <c r="D42" s="1260"/>
      <c r="E42" s="1260"/>
      <c r="F42" s="1260"/>
    </row>
    <row r="43" spans="1:6" x14ac:dyDescent="0.2">
      <c r="A43" s="182" t="s">
        <v>475</v>
      </c>
      <c r="B43" s="1262">
        <v>1807.1</v>
      </c>
      <c r="C43" s="1262">
        <v>1832.87</v>
      </c>
      <c r="D43" s="1260"/>
      <c r="E43" s="1260"/>
      <c r="F43" s="1260"/>
    </row>
    <row r="44" spans="1:6" x14ac:dyDescent="0.2">
      <c r="A44" s="182" t="s">
        <v>476</v>
      </c>
      <c r="B44" s="1262">
        <v>831</v>
      </c>
      <c r="C44" s="1262">
        <v>896.32</v>
      </c>
      <c r="D44" s="1260"/>
      <c r="E44" s="1260"/>
      <c r="F44" s="1260"/>
    </row>
    <row r="45" spans="1:6" x14ac:dyDescent="0.2">
      <c r="A45" s="182" t="s">
        <v>477</v>
      </c>
      <c r="B45" s="1262">
        <v>878.27</v>
      </c>
      <c r="C45" s="1262">
        <v>0</v>
      </c>
      <c r="D45" s="1260"/>
      <c r="E45" s="1260"/>
      <c r="F45" s="1260"/>
    </row>
    <row r="46" spans="1:6" x14ac:dyDescent="0.2">
      <c r="A46" s="182" t="s">
        <v>478</v>
      </c>
      <c r="B46" s="1262">
        <v>295.32</v>
      </c>
      <c r="C46" s="1262">
        <v>303.93</v>
      </c>
      <c r="D46" s="1260"/>
      <c r="E46" s="1260"/>
      <c r="F46" s="1260"/>
    </row>
    <row r="47" spans="1:6" x14ac:dyDescent="0.2">
      <c r="A47" s="182" t="s">
        <v>479</v>
      </c>
      <c r="B47" s="1262">
        <v>1339</v>
      </c>
      <c r="C47" s="1262">
        <v>1411</v>
      </c>
      <c r="D47" s="1260"/>
      <c r="E47" s="1260"/>
      <c r="F47" s="1260"/>
    </row>
    <row r="48" spans="1:6" x14ac:dyDescent="0.2">
      <c r="A48" s="182" t="s">
        <v>480</v>
      </c>
      <c r="B48" s="1262">
        <v>93.81</v>
      </c>
      <c r="C48" s="1262">
        <v>86.31</v>
      </c>
      <c r="D48" s="1260"/>
      <c r="E48" s="1260"/>
      <c r="F48" s="1260"/>
    </row>
    <row r="49" spans="1:6" x14ac:dyDescent="0.2">
      <c r="A49" s="182" t="s">
        <v>481</v>
      </c>
      <c r="B49" s="1262">
        <v>54</v>
      </c>
      <c r="C49" s="1262">
        <v>54</v>
      </c>
      <c r="D49" s="1260"/>
      <c r="E49" s="1260"/>
      <c r="F49" s="1260"/>
    </row>
    <row r="50" spans="1:6" x14ac:dyDescent="0.2">
      <c r="A50" s="182" t="s">
        <v>482</v>
      </c>
      <c r="B50" s="1262">
        <v>0</v>
      </c>
      <c r="C50" s="1262">
        <v>473</v>
      </c>
      <c r="D50" s="1260"/>
      <c r="E50" s="1260"/>
      <c r="F50" s="1260"/>
    </row>
    <row r="51" spans="1:6" x14ac:dyDescent="0.2">
      <c r="A51" s="182" t="s">
        <v>483</v>
      </c>
      <c r="B51" s="1262">
        <v>0</v>
      </c>
      <c r="C51" s="1262">
        <v>2600</v>
      </c>
      <c r="D51" s="1260"/>
      <c r="E51" s="1260"/>
      <c r="F51" s="1260"/>
    </row>
    <row r="52" spans="1:6" x14ac:dyDescent="0.2">
      <c r="A52" s="182" t="s">
        <v>484</v>
      </c>
      <c r="B52" s="1262">
        <v>0</v>
      </c>
      <c r="C52" s="1262">
        <v>2354.12</v>
      </c>
      <c r="D52" s="1260"/>
      <c r="E52" s="1260"/>
      <c r="F52" s="1260"/>
    </row>
    <row r="53" spans="1:6" x14ac:dyDescent="0.2">
      <c r="A53" s="182" t="s">
        <v>485</v>
      </c>
      <c r="B53" s="1262"/>
      <c r="C53" s="1262"/>
      <c r="D53" s="1260"/>
      <c r="E53" s="1260"/>
      <c r="F53" s="1260"/>
    </row>
    <row r="54" spans="1:6" ht="32.25" customHeight="1" x14ac:dyDescent="0.2">
      <c r="A54" s="1260"/>
      <c r="B54" s="1262"/>
      <c r="C54" s="1262"/>
      <c r="D54" s="1260"/>
      <c r="E54" s="1260"/>
      <c r="F54" s="1260"/>
    </row>
    <row r="55" spans="1:6" x14ac:dyDescent="0.2">
      <c r="A55" s="1261" t="s">
        <v>486</v>
      </c>
      <c r="B55" s="1262">
        <v>42724.51</v>
      </c>
      <c r="C55" s="1262">
        <v>18497.96</v>
      </c>
      <c r="D55" s="1260"/>
      <c r="E55" s="1260"/>
      <c r="F55" s="1260"/>
    </row>
    <row r="56" spans="1:6" x14ac:dyDescent="0.2">
      <c r="A56" s="182" t="s">
        <v>487</v>
      </c>
      <c r="B56" s="1262">
        <v>3035</v>
      </c>
      <c r="C56" s="1262">
        <v>0</v>
      </c>
      <c r="D56" s="1260"/>
      <c r="E56" s="1260"/>
      <c r="F56" s="1260"/>
    </row>
    <row r="57" spans="1:6" x14ac:dyDescent="0.2">
      <c r="A57" s="182" t="s">
        <v>488</v>
      </c>
      <c r="B57" s="1262"/>
      <c r="C57" s="1262"/>
      <c r="D57" s="1260"/>
      <c r="E57" s="1260"/>
      <c r="F57" s="1260"/>
    </row>
    <row r="58" spans="1:6" x14ac:dyDescent="0.2">
      <c r="A58" s="1260"/>
      <c r="B58" s="1262"/>
      <c r="C58" s="1262"/>
      <c r="D58" s="1260"/>
      <c r="E58" s="1260"/>
      <c r="F58" s="1260"/>
    </row>
    <row r="59" spans="1:6" x14ac:dyDescent="0.2">
      <c r="A59" s="1261" t="s">
        <v>489</v>
      </c>
      <c r="B59" s="1262">
        <v>184</v>
      </c>
      <c r="C59" s="1262">
        <v>10</v>
      </c>
      <c r="D59" s="1260"/>
      <c r="E59" s="1260"/>
      <c r="F59" s="1260"/>
    </row>
    <row r="60" spans="1:6" x14ac:dyDescent="0.2">
      <c r="A60" s="1261"/>
      <c r="B60" s="1262"/>
      <c r="C60" s="1262"/>
      <c r="D60" s="1260"/>
      <c r="E60" s="1260"/>
      <c r="F60" s="1260"/>
    </row>
    <row r="61" spans="1:6" x14ac:dyDescent="0.2">
      <c r="A61" s="1261" t="s">
        <v>490</v>
      </c>
      <c r="B61" s="1262"/>
      <c r="C61" s="1262"/>
      <c r="D61" s="1260"/>
      <c r="E61" s="1260"/>
      <c r="F61" s="1260"/>
    </row>
    <row r="62" spans="1:6" x14ac:dyDescent="0.2">
      <c r="A62" s="1260"/>
      <c r="B62" s="1275"/>
      <c r="C62" s="1275"/>
      <c r="D62" s="1260"/>
      <c r="E62" s="1260"/>
      <c r="F62" s="1260"/>
    </row>
    <row r="63" spans="1:6" x14ac:dyDescent="0.2">
      <c r="A63" s="1261" t="s">
        <v>491</v>
      </c>
      <c r="B63" s="1275">
        <v>474907.4</v>
      </c>
      <c r="C63" s="1275">
        <v>455482.34</v>
      </c>
      <c r="D63" s="1260"/>
      <c r="E63" s="1260"/>
      <c r="F63" s="1260"/>
    </row>
    <row r="64" spans="1:6" x14ac:dyDescent="0.2">
      <c r="A64" s="1260"/>
      <c r="B64" s="1262"/>
      <c r="C64" s="1262"/>
      <c r="D64" s="1260"/>
      <c r="E64" s="1260"/>
      <c r="F64" s="1260"/>
    </row>
    <row r="65" spans="1:6" x14ac:dyDescent="0.2">
      <c r="A65" s="1260"/>
      <c r="B65" s="1262"/>
      <c r="C65" s="1262"/>
      <c r="D65" s="1260"/>
      <c r="E65" s="1260"/>
      <c r="F65" s="1260"/>
    </row>
    <row r="66" spans="1:6" x14ac:dyDescent="0.2">
      <c r="A66" s="1261" t="s">
        <v>492</v>
      </c>
      <c r="B66" s="1262"/>
      <c r="C66" s="1262"/>
      <c r="D66" s="1260"/>
      <c r="E66" s="1260"/>
      <c r="F66" s="1260"/>
    </row>
    <row r="67" spans="1:6" x14ac:dyDescent="0.2">
      <c r="A67" s="182" t="s">
        <v>493</v>
      </c>
      <c r="B67" s="1262">
        <v>1</v>
      </c>
      <c r="C67" s="1262"/>
      <c r="D67" s="1260"/>
      <c r="E67" s="1260"/>
      <c r="F67" s="1260"/>
    </row>
    <row r="68" spans="1:6" x14ac:dyDescent="0.2">
      <c r="A68" s="182" t="s">
        <v>494</v>
      </c>
      <c r="B68" s="1262"/>
      <c r="C68" s="1262"/>
      <c r="D68" s="1260"/>
      <c r="E68" s="1260"/>
      <c r="F68" s="1260"/>
    </row>
    <row r="69" spans="1:6" x14ac:dyDescent="0.2">
      <c r="A69" s="182" t="s">
        <v>495</v>
      </c>
      <c r="B69" s="1262"/>
      <c r="C69" s="1262"/>
      <c r="D69" s="1260"/>
      <c r="E69" s="1260"/>
      <c r="F69" s="1260"/>
    </row>
    <row r="70" spans="1:6" x14ac:dyDescent="0.2">
      <c r="A70" s="182" t="s">
        <v>496</v>
      </c>
      <c r="B70" s="1262"/>
      <c r="C70" s="1262"/>
      <c r="D70" s="1260"/>
      <c r="E70" s="1260"/>
      <c r="F70" s="1260"/>
    </row>
    <row r="71" spans="1:6" x14ac:dyDescent="0.2">
      <c r="A71" s="182" t="s">
        <v>497</v>
      </c>
      <c r="B71" s="1262"/>
      <c r="C71" s="1262"/>
      <c r="D71" s="1260"/>
      <c r="E71" s="1260"/>
      <c r="F71" s="1260"/>
    </row>
    <row r="72" spans="1:6" x14ac:dyDescent="0.2">
      <c r="A72" s="182" t="s">
        <v>86</v>
      </c>
      <c r="B72" s="1275">
        <f>SUM(B62+B66)</f>
        <v>0</v>
      </c>
      <c r="C72" s="1275">
        <v>455482.34</v>
      </c>
      <c r="D72" s="1260"/>
      <c r="E72" s="1260"/>
      <c r="F72" s="1260"/>
    </row>
    <row r="73" spans="1:6" x14ac:dyDescent="0.2">
      <c r="A73" s="1261"/>
      <c r="B73" s="1262"/>
      <c r="C73" s="1262"/>
      <c r="D73" s="1260"/>
      <c r="E73" s="1260"/>
      <c r="F73" s="1260"/>
    </row>
    <row r="74" spans="1:6" ht="13.5" thickBot="1" x14ac:dyDescent="0.25">
      <c r="A74" s="1270" t="s">
        <v>498</v>
      </c>
      <c r="B74" s="1271">
        <v>474908.4</v>
      </c>
      <c r="C74" s="1271">
        <v>455482.34</v>
      </c>
      <c r="D74" s="1260"/>
      <c r="E74" s="1260"/>
      <c r="F74" s="1260"/>
    </row>
    <row r="75" spans="1:6" ht="13.5" thickTop="1" x14ac:dyDescent="0.2">
      <c r="A75" s="1260"/>
      <c r="B75" s="1263"/>
      <c r="C75" s="1260"/>
      <c r="D75" s="1260"/>
      <c r="E75" s="1260"/>
      <c r="F75" s="1260"/>
    </row>
    <row r="76" spans="1:6" x14ac:dyDescent="0.2">
      <c r="A76" s="1261"/>
      <c r="B76" s="1263"/>
      <c r="C76" s="1260"/>
      <c r="D76" s="1260"/>
      <c r="E76" s="1260"/>
      <c r="F76" s="1260"/>
    </row>
    <row r="77" spans="1:6" x14ac:dyDescent="0.2">
      <c r="A77" s="182"/>
      <c r="B77" s="1263"/>
      <c r="C77" s="1260"/>
      <c r="D77" s="1260"/>
      <c r="E77" s="1260"/>
      <c r="F77" s="1260"/>
    </row>
    <row r="78" spans="1:6" x14ac:dyDescent="0.2">
      <c r="A78" s="182"/>
      <c r="B78" s="1263"/>
      <c r="C78" s="1260"/>
      <c r="D78" s="1260"/>
      <c r="E78" s="1260"/>
      <c r="F78" s="1260"/>
    </row>
    <row r="79" spans="1:6" x14ac:dyDescent="0.2">
      <c r="A79" s="182"/>
      <c r="B79" s="1263"/>
      <c r="C79" s="1260"/>
      <c r="D79" s="1260"/>
      <c r="E79" s="1260"/>
      <c r="F79" s="1260"/>
    </row>
    <row r="80" spans="1:6" x14ac:dyDescent="0.2">
      <c r="A80" s="182"/>
      <c r="B80" s="1263"/>
      <c r="C80" s="1260"/>
      <c r="D80" s="1260"/>
      <c r="E80" s="1260"/>
      <c r="F80" s="1260"/>
    </row>
    <row r="81" spans="1:10" x14ac:dyDescent="0.2">
      <c r="A81" s="1261"/>
      <c r="B81" s="1263"/>
      <c r="C81" s="1260"/>
      <c r="D81" s="1260"/>
      <c r="E81" s="1260"/>
      <c r="F81" s="1260"/>
    </row>
    <row r="82" spans="1:10" x14ac:dyDescent="0.2">
      <c r="A82" s="1260"/>
      <c r="B82" s="1263"/>
      <c r="C82" s="1260"/>
      <c r="D82" s="1260"/>
      <c r="E82" s="1260"/>
      <c r="F82" s="1260"/>
    </row>
    <row r="83" spans="1:10" x14ac:dyDescent="0.2">
      <c r="A83" s="1260"/>
      <c r="B83" s="1260"/>
      <c r="C83" s="1260"/>
      <c r="D83" s="1260"/>
      <c r="E83" s="1260"/>
      <c r="F83" s="1260"/>
    </row>
    <row r="84" spans="1:10" x14ac:dyDescent="0.2">
      <c r="A84" s="1260"/>
      <c r="B84" s="1260"/>
      <c r="C84" s="1260"/>
      <c r="D84" s="1260"/>
      <c r="E84" s="1260"/>
      <c r="F84" s="1260"/>
    </row>
    <row r="85" spans="1:10" x14ac:dyDescent="0.2">
      <c r="A85" s="1260"/>
      <c r="B85" s="1260"/>
      <c r="C85" s="1260"/>
      <c r="D85" s="1260"/>
      <c r="E85" s="1260"/>
      <c r="F85" s="1260"/>
      <c r="G85" s="1260"/>
      <c r="H85" s="1260"/>
      <c r="I85" s="1260"/>
      <c r="J85" s="1260"/>
    </row>
    <row r="86" spans="1:10" x14ac:dyDescent="0.2">
      <c r="A86" s="1260"/>
      <c r="B86" s="1260"/>
      <c r="C86" s="1260"/>
      <c r="D86" s="1260"/>
      <c r="E86" s="1260"/>
      <c r="F86" s="1260"/>
      <c r="G86" s="1260"/>
      <c r="H86" s="1260"/>
      <c r="I86" s="1260"/>
      <c r="J86" s="1260"/>
    </row>
    <row r="87" spans="1:10" x14ac:dyDescent="0.2">
      <c r="A87" s="1260"/>
      <c r="B87" s="1260"/>
      <c r="C87" s="1260"/>
      <c r="D87" s="1260"/>
      <c r="E87" s="1260"/>
      <c r="F87" s="1260"/>
      <c r="G87" s="1260"/>
      <c r="H87" s="1260"/>
      <c r="I87" s="1260"/>
      <c r="J87" s="1260"/>
    </row>
    <row r="88" spans="1:10" x14ac:dyDescent="0.2">
      <c r="A88" s="1260"/>
      <c r="B88" s="1260"/>
      <c r="C88" s="1260"/>
      <c r="D88" s="1260"/>
      <c r="E88" s="1260"/>
      <c r="F88" s="1260"/>
      <c r="G88" s="1260"/>
      <c r="H88" s="1260"/>
      <c r="I88" s="1260"/>
      <c r="J88" s="1260"/>
    </row>
    <row r="89" spans="1:10" x14ac:dyDescent="0.2">
      <c r="A89" s="1260"/>
      <c r="B89" s="1260"/>
      <c r="C89" s="1260"/>
      <c r="D89" s="1260"/>
      <c r="E89" s="1260"/>
      <c r="F89" s="1260"/>
      <c r="G89" s="1260"/>
      <c r="H89" s="1260"/>
      <c r="I89" s="1260"/>
      <c r="J89" s="1260"/>
    </row>
    <row r="90" spans="1:10" x14ac:dyDescent="0.2">
      <c r="A90" s="1260"/>
      <c r="B90" s="1260"/>
      <c r="C90" s="1260"/>
      <c r="D90" s="1260"/>
      <c r="E90" s="1260"/>
      <c r="F90" s="1260"/>
      <c r="G90" s="1260"/>
      <c r="H90" s="1260"/>
      <c r="I90" s="1260"/>
      <c r="J90" s="1260"/>
    </row>
    <row r="91" spans="1:10" x14ac:dyDescent="0.2">
      <c r="A91" s="1260"/>
      <c r="B91" s="1260"/>
      <c r="C91" s="1260"/>
      <c r="D91" s="1260"/>
      <c r="E91" s="1260"/>
      <c r="F91" s="1260"/>
      <c r="G91" s="1260"/>
      <c r="H91" s="1260"/>
      <c r="I91" s="1260"/>
      <c r="J91" s="1260"/>
    </row>
    <row r="92" spans="1:10" x14ac:dyDescent="0.2">
      <c r="A92" s="1260"/>
      <c r="B92" s="1260"/>
      <c r="C92" s="1260"/>
      <c r="D92" s="1260"/>
      <c r="E92" s="1260"/>
      <c r="F92" s="1260"/>
      <c r="G92" s="1260"/>
      <c r="H92" s="1260"/>
      <c r="I92" s="1260"/>
      <c r="J92" s="1260"/>
    </row>
    <row r="93" spans="1:10" x14ac:dyDescent="0.2">
      <c r="A93" s="1260"/>
      <c r="B93" s="1260"/>
      <c r="C93" s="1260"/>
      <c r="D93" s="1260"/>
      <c r="E93" s="1260"/>
      <c r="F93" s="1260"/>
      <c r="G93" s="1260"/>
      <c r="H93" s="1260"/>
      <c r="I93" s="1260"/>
      <c r="J93" s="1260"/>
    </row>
    <row r="94" spans="1:10" x14ac:dyDescent="0.2">
      <c r="A94" s="1260"/>
      <c r="B94" s="1260"/>
      <c r="C94" s="1260"/>
      <c r="D94" s="1260"/>
      <c r="E94" s="1260"/>
      <c r="F94" s="1260"/>
      <c r="G94" s="1260"/>
      <c r="H94" s="1260"/>
      <c r="I94" s="1260"/>
      <c r="J94" s="1260"/>
    </row>
    <row r="95" spans="1:10" x14ac:dyDescent="0.2">
      <c r="A95" s="1260"/>
      <c r="B95" s="1260"/>
      <c r="C95" s="1260"/>
      <c r="D95" s="1260"/>
      <c r="E95" s="1260"/>
      <c r="F95" s="1260"/>
      <c r="G95" s="1260"/>
      <c r="H95" s="1260"/>
      <c r="I95" s="1260"/>
      <c r="J95" s="1260"/>
    </row>
    <row r="96" spans="1:10" x14ac:dyDescent="0.2">
      <c r="A96" s="1260"/>
      <c r="B96" s="1260"/>
      <c r="C96" s="1260"/>
      <c r="D96" s="1260"/>
      <c r="E96" s="1260"/>
      <c r="F96" s="1260"/>
      <c r="G96" s="1260"/>
      <c r="H96" s="1260"/>
      <c r="I96" s="1260"/>
      <c r="J96" s="1260"/>
    </row>
    <row r="97" spans="1:10" x14ac:dyDescent="0.2">
      <c r="A97" s="1260"/>
      <c r="B97" s="1260"/>
      <c r="C97" s="1260"/>
      <c r="D97" s="1260"/>
      <c r="E97" s="1260"/>
      <c r="F97" s="1260"/>
      <c r="G97" s="1260"/>
      <c r="H97" s="1260"/>
      <c r="I97" s="1260"/>
      <c r="J97" s="1260"/>
    </row>
    <row r="98" spans="1:10" x14ac:dyDescent="0.2">
      <c r="A98" s="1260"/>
      <c r="B98" s="1260"/>
      <c r="C98" s="1260"/>
      <c r="D98" s="1260"/>
      <c r="E98" s="1260"/>
      <c r="F98" s="1260"/>
      <c r="G98" s="1260"/>
      <c r="H98" s="1260"/>
      <c r="I98" s="1260"/>
      <c r="J98" s="1260"/>
    </row>
    <row r="99" spans="1:10" x14ac:dyDescent="0.2">
      <c r="A99" s="1260"/>
      <c r="B99" s="1260"/>
      <c r="C99" s="1260"/>
      <c r="D99" s="1260"/>
      <c r="E99" s="1260"/>
      <c r="F99" s="1260"/>
      <c r="G99" s="1260"/>
      <c r="H99" s="1260"/>
      <c r="I99" s="1260"/>
      <c r="J99" s="1260"/>
    </row>
    <row r="100" spans="1:10" x14ac:dyDescent="0.2">
      <c r="A100" s="1260"/>
      <c r="B100" s="1260"/>
      <c r="C100" s="1260"/>
      <c r="D100" s="1260"/>
      <c r="E100" s="1260"/>
      <c r="F100" s="1260"/>
      <c r="G100" s="1260"/>
      <c r="H100" s="1260"/>
      <c r="I100" s="1260"/>
      <c r="J100" s="1260"/>
    </row>
    <row r="101" spans="1:10" x14ac:dyDescent="0.2">
      <c r="A101" s="1260"/>
      <c r="B101" s="1260"/>
      <c r="C101" s="1260"/>
      <c r="D101" s="1260"/>
      <c r="E101" s="1260"/>
      <c r="F101" s="1260"/>
      <c r="G101" s="1260"/>
      <c r="H101" s="1260"/>
      <c r="I101" s="1260"/>
      <c r="J101" s="1260"/>
    </row>
    <row r="102" spans="1:10" x14ac:dyDescent="0.2">
      <c r="A102" s="1260"/>
      <c r="B102" s="1260"/>
      <c r="C102" s="1260"/>
      <c r="D102" s="1260"/>
      <c r="E102" s="1260"/>
      <c r="F102" s="1260"/>
      <c r="G102" s="1260"/>
      <c r="H102" s="1260"/>
      <c r="I102" s="1260"/>
      <c r="J102" s="1260"/>
    </row>
    <row r="103" spans="1:10" x14ac:dyDescent="0.2">
      <c r="A103" s="1260"/>
      <c r="B103" s="1260"/>
      <c r="C103" s="1260"/>
      <c r="D103" s="1260"/>
      <c r="E103" s="1260"/>
      <c r="F103" s="1260"/>
      <c r="G103" s="1260"/>
      <c r="H103" s="1260"/>
      <c r="I103" s="1260"/>
      <c r="J103" s="1260"/>
    </row>
    <row r="104" spans="1:10" x14ac:dyDescent="0.2">
      <c r="A104" s="1260"/>
      <c r="B104" s="1260"/>
      <c r="C104" s="1260"/>
      <c r="D104" s="1260"/>
      <c r="E104" s="1260"/>
      <c r="F104" s="1260"/>
      <c r="G104" s="1260"/>
      <c r="H104" s="1260"/>
      <c r="I104" s="1260"/>
      <c r="J104" s="1260"/>
    </row>
    <row r="105" spans="1:10" x14ac:dyDescent="0.2">
      <c r="A105" s="1260"/>
      <c r="B105" s="1260"/>
      <c r="C105" s="1260"/>
      <c r="D105" s="1260"/>
      <c r="E105" s="1260"/>
      <c r="F105" s="1260"/>
      <c r="G105" s="1260"/>
      <c r="H105" s="1260"/>
      <c r="I105" s="1260"/>
      <c r="J105" s="1260"/>
    </row>
    <row r="106" spans="1:10" x14ac:dyDescent="0.2">
      <c r="A106" s="1260"/>
      <c r="B106" s="1260"/>
      <c r="C106" s="1260"/>
      <c r="D106" s="1260"/>
      <c r="E106" s="1260"/>
      <c r="F106" s="1260"/>
      <c r="G106" s="1260"/>
      <c r="H106" s="1260"/>
      <c r="I106" s="1260"/>
      <c r="J106" s="1260"/>
    </row>
    <row r="107" spans="1:10" x14ac:dyDescent="0.2">
      <c r="A107" s="1260"/>
      <c r="B107" s="1260"/>
      <c r="C107" s="1260"/>
      <c r="D107" s="1260"/>
      <c r="E107" s="1260"/>
      <c r="F107" s="1260"/>
      <c r="G107" s="1260"/>
      <c r="H107" s="1260"/>
      <c r="I107" s="1260"/>
      <c r="J107" s="1260"/>
    </row>
    <row r="108" spans="1:10" x14ac:dyDescent="0.2">
      <c r="A108" s="1260"/>
      <c r="B108" s="1260"/>
      <c r="C108" s="1260"/>
      <c r="D108" s="1260"/>
      <c r="E108" s="1260"/>
      <c r="F108" s="1260"/>
      <c r="G108" s="1260"/>
      <c r="H108" s="1260"/>
      <c r="I108" s="1260"/>
      <c r="J108" s="1260"/>
    </row>
    <row r="109" spans="1:10" x14ac:dyDescent="0.2">
      <c r="A109" s="1260"/>
      <c r="B109" s="1260"/>
      <c r="C109" s="1260"/>
      <c r="D109" s="1260"/>
      <c r="E109" s="1260"/>
      <c r="F109" s="1260"/>
      <c r="G109" s="1260"/>
      <c r="H109" s="1260"/>
      <c r="I109" s="1260"/>
      <c r="J109" s="1260"/>
    </row>
    <row r="110" spans="1:10" x14ac:dyDescent="0.2">
      <c r="A110" s="1260"/>
      <c r="B110" s="1260"/>
      <c r="C110" s="1260"/>
      <c r="D110" s="1260"/>
      <c r="E110" s="1260"/>
      <c r="F110" s="1260"/>
      <c r="G110" s="1260"/>
      <c r="H110" s="1260"/>
      <c r="I110" s="1260"/>
      <c r="J110" s="1260"/>
    </row>
    <row r="111" spans="1:10" x14ac:dyDescent="0.2">
      <c r="A111" s="1260"/>
      <c r="B111" s="1260"/>
      <c r="C111" s="1260"/>
      <c r="D111" s="1260"/>
      <c r="E111" s="1260"/>
      <c r="F111" s="1260"/>
      <c r="G111" s="1260"/>
      <c r="H111" s="1260"/>
      <c r="I111" s="1260"/>
      <c r="J111" s="1260"/>
    </row>
    <row r="112" spans="1:10" x14ac:dyDescent="0.2">
      <c r="A112" s="1260"/>
      <c r="B112" s="1260"/>
      <c r="C112" s="1260"/>
      <c r="D112" s="1260"/>
      <c r="E112" s="1260"/>
      <c r="F112" s="1260"/>
      <c r="G112" s="1260"/>
      <c r="H112" s="1260"/>
      <c r="I112" s="1260"/>
      <c r="J112" s="1260"/>
    </row>
    <row r="113" spans="1:10" x14ac:dyDescent="0.2">
      <c r="A113" s="1260"/>
      <c r="B113" s="1260"/>
      <c r="C113" s="1260"/>
      <c r="D113" s="1260"/>
      <c r="E113" s="1260"/>
      <c r="F113" s="1260"/>
      <c r="G113" s="1260"/>
      <c r="H113" s="1260"/>
      <c r="I113" s="1260"/>
      <c r="J113" s="1260"/>
    </row>
    <row r="114" spans="1:10" x14ac:dyDescent="0.2">
      <c r="A114" s="1260"/>
      <c r="B114" s="1260"/>
      <c r="C114" s="1260"/>
      <c r="D114" s="1260"/>
      <c r="E114" s="1260"/>
      <c r="F114" s="1260"/>
      <c r="G114" s="1260"/>
      <c r="H114" s="1260"/>
      <c r="I114" s="1260"/>
      <c r="J114" s="1260"/>
    </row>
    <row r="115" spans="1:10" x14ac:dyDescent="0.2">
      <c r="A115" s="1260"/>
      <c r="B115" s="1260"/>
      <c r="C115" s="1260"/>
      <c r="D115" s="1260"/>
      <c r="E115" s="1260"/>
      <c r="F115" s="1260"/>
      <c r="G115" s="1260"/>
      <c r="H115" s="1260"/>
      <c r="I115" s="1260"/>
      <c r="J115" s="1260"/>
    </row>
    <row r="116" spans="1:10" x14ac:dyDescent="0.2">
      <c r="A116" s="1260"/>
      <c r="B116" s="1260"/>
      <c r="C116" s="1260"/>
      <c r="D116" s="1260"/>
      <c r="E116" s="1260"/>
      <c r="F116" s="1260"/>
      <c r="G116" s="1260"/>
      <c r="H116" s="1260"/>
      <c r="I116" s="1260"/>
      <c r="J116" s="1260"/>
    </row>
    <row r="117" spans="1:10" x14ac:dyDescent="0.2">
      <c r="A117" s="1260"/>
      <c r="B117" s="1260"/>
      <c r="C117" s="1260"/>
      <c r="D117" s="1260"/>
      <c r="E117" s="1260"/>
      <c r="F117" s="1260"/>
      <c r="G117" s="1260"/>
      <c r="H117" s="1260"/>
      <c r="I117" s="1260"/>
      <c r="J117" s="1260"/>
    </row>
    <row r="118" spans="1:10" x14ac:dyDescent="0.2">
      <c r="A118" s="1260"/>
      <c r="B118" s="1260"/>
      <c r="C118" s="1260"/>
      <c r="D118" s="1260"/>
      <c r="E118" s="1260"/>
      <c r="F118" s="1260"/>
      <c r="G118" s="1260"/>
      <c r="H118" s="1260"/>
      <c r="I118" s="1260"/>
      <c r="J118" s="1260"/>
    </row>
    <row r="119" spans="1:10" x14ac:dyDescent="0.2">
      <c r="A119" s="1260"/>
      <c r="B119" s="1260"/>
      <c r="C119" s="1260"/>
      <c r="D119" s="1260"/>
      <c r="E119" s="1260"/>
      <c r="F119" s="1260"/>
      <c r="G119" s="1260"/>
      <c r="H119" s="1260"/>
      <c r="I119" s="1260"/>
      <c r="J119" s="1260"/>
    </row>
    <row r="120" spans="1:10" x14ac:dyDescent="0.2">
      <c r="A120" s="1260"/>
      <c r="B120" s="1260"/>
      <c r="C120" s="1260"/>
      <c r="D120" s="1260"/>
      <c r="E120" s="1260"/>
      <c r="F120" s="1260"/>
      <c r="G120" s="1260"/>
      <c r="H120" s="1260"/>
      <c r="I120" s="1260"/>
      <c r="J120" s="1260"/>
    </row>
    <row r="121" spans="1:10" x14ac:dyDescent="0.2">
      <c r="A121" s="1260"/>
      <c r="B121" s="1260"/>
      <c r="C121" s="1260"/>
      <c r="D121" s="1260"/>
      <c r="E121" s="1260"/>
      <c r="F121" s="1260"/>
      <c r="G121" s="1260"/>
      <c r="H121" s="1260"/>
      <c r="I121" s="1260"/>
      <c r="J121" s="1260"/>
    </row>
    <row r="122" spans="1:10" x14ac:dyDescent="0.2">
      <c r="A122" s="1260"/>
      <c r="B122" s="1260"/>
      <c r="C122" s="1260"/>
      <c r="D122" s="1260"/>
      <c r="E122" s="1260"/>
      <c r="F122" s="1260"/>
      <c r="G122" s="1260"/>
      <c r="H122" s="1260"/>
      <c r="I122" s="1260"/>
      <c r="J122" s="1260"/>
    </row>
    <row r="123" spans="1:10" x14ac:dyDescent="0.2">
      <c r="A123" s="1260"/>
      <c r="B123" s="1260"/>
      <c r="C123" s="1260"/>
      <c r="D123" s="1260"/>
      <c r="E123" s="1260"/>
      <c r="F123" s="1260"/>
      <c r="G123" s="1260"/>
      <c r="H123" s="1260"/>
      <c r="I123" s="1260"/>
      <c r="J123" s="1260"/>
    </row>
    <row r="124" spans="1:10" x14ac:dyDescent="0.2">
      <c r="A124" s="1260"/>
      <c r="B124" s="1260"/>
      <c r="C124" s="1260"/>
      <c r="D124" s="1260"/>
      <c r="E124" s="1260"/>
      <c r="F124" s="1260"/>
      <c r="G124" s="1260"/>
      <c r="H124" s="1260"/>
      <c r="I124" s="1260"/>
      <c r="J124" s="1260"/>
    </row>
    <row r="125" spans="1:10" x14ac:dyDescent="0.2">
      <c r="A125" s="1260"/>
      <c r="B125" s="1260"/>
      <c r="C125" s="1260"/>
      <c r="D125" s="1260"/>
      <c r="E125" s="1260"/>
      <c r="F125" s="1260"/>
      <c r="G125" s="1260"/>
      <c r="H125" s="1260"/>
      <c r="I125" s="1260"/>
      <c r="J125" s="1260"/>
    </row>
    <row r="126" spans="1:10" x14ac:dyDescent="0.2">
      <c r="A126" s="1260"/>
      <c r="B126" s="1260"/>
      <c r="C126" s="1260"/>
      <c r="D126" s="1260"/>
      <c r="E126" s="1260"/>
      <c r="F126" s="1260"/>
      <c r="G126" s="1260"/>
      <c r="H126" s="1260"/>
      <c r="I126" s="1260"/>
      <c r="J126" s="1260"/>
    </row>
    <row r="127" spans="1:10" x14ac:dyDescent="0.2">
      <c r="A127" s="1260"/>
      <c r="B127" s="1260"/>
      <c r="C127" s="1260"/>
      <c r="D127" s="1260"/>
      <c r="E127" s="1260"/>
      <c r="F127" s="1260"/>
      <c r="G127" s="1260"/>
      <c r="H127" s="1260"/>
      <c r="I127" s="1260"/>
      <c r="J127" s="1260"/>
    </row>
    <row r="128" spans="1:10" x14ac:dyDescent="0.2">
      <c r="A128" s="1260"/>
      <c r="B128" s="1260"/>
      <c r="C128" s="1260"/>
      <c r="D128" s="1260"/>
      <c r="E128" s="1260"/>
      <c r="F128" s="1260"/>
      <c r="G128" s="1260"/>
      <c r="H128" s="1260"/>
      <c r="I128" s="1260"/>
      <c r="J128" s="1260"/>
    </row>
    <row r="129" spans="1:10" x14ac:dyDescent="0.2">
      <c r="A129" s="1260"/>
      <c r="B129" s="1260"/>
      <c r="C129" s="1260"/>
      <c r="D129" s="1260"/>
      <c r="E129" s="1260"/>
      <c r="F129" s="1260"/>
      <c r="G129" s="1260"/>
      <c r="H129" s="1260"/>
      <c r="I129" s="1260"/>
      <c r="J129" s="1260"/>
    </row>
    <row r="130" spans="1:10" x14ac:dyDescent="0.2">
      <c r="A130" s="1260"/>
      <c r="B130" s="1260"/>
      <c r="C130" s="1260"/>
      <c r="D130" s="1260"/>
      <c r="E130" s="1260"/>
      <c r="F130" s="1260"/>
      <c r="G130" s="1260"/>
      <c r="H130" s="1260"/>
      <c r="I130" s="1260"/>
      <c r="J130" s="1260"/>
    </row>
    <row r="131" spans="1:10" x14ac:dyDescent="0.2">
      <c r="A131" s="1260"/>
      <c r="B131" s="1260"/>
      <c r="C131" s="1260"/>
      <c r="D131" s="1260"/>
      <c r="E131" s="1260"/>
      <c r="F131" s="1260"/>
      <c r="G131" s="1260"/>
      <c r="H131" s="1260"/>
      <c r="I131" s="1260"/>
      <c r="J131" s="1260"/>
    </row>
    <row r="132" spans="1:10" x14ac:dyDescent="0.2">
      <c r="A132" s="1260"/>
      <c r="B132" s="1260"/>
      <c r="C132" s="1260"/>
      <c r="D132" s="1260"/>
      <c r="E132" s="1260"/>
      <c r="F132" s="1260"/>
      <c r="G132" s="1260"/>
      <c r="H132" s="1260"/>
      <c r="I132" s="1260"/>
      <c r="J132" s="1260"/>
    </row>
    <row r="133" spans="1:10" x14ac:dyDescent="0.2">
      <c r="A133" s="1260"/>
      <c r="B133" s="1260"/>
      <c r="C133" s="1260"/>
      <c r="D133" s="1260"/>
      <c r="E133" s="1260"/>
      <c r="F133" s="1260"/>
      <c r="G133" s="1260"/>
      <c r="H133" s="1260"/>
      <c r="I133" s="1260"/>
      <c r="J133" s="1260"/>
    </row>
    <row r="134" spans="1:10" x14ac:dyDescent="0.2">
      <c r="A134" s="1260"/>
      <c r="B134" s="1260"/>
      <c r="C134" s="1260"/>
      <c r="D134" s="1260"/>
      <c r="E134" s="1260"/>
      <c r="F134" s="1260"/>
      <c r="G134" s="1260"/>
      <c r="H134" s="1260"/>
      <c r="I134" s="1260"/>
      <c r="J134" s="1260"/>
    </row>
    <row r="135" spans="1:10" x14ac:dyDescent="0.2">
      <c r="A135" s="1260"/>
      <c r="B135" s="1260"/>
      <c r="C135" s="1260"/>
      <c r="D135" s="1260"/>
      <c r="E135" s="1260"/>
      <c r="F135" s="1260"/>
      <c r="G135" s="1260"/>
      <c r="H135" s="1260"/>
      <c r="I135" s="1260"/>
      <c r="J135" s="1260"/>
    </row>
    <row r="136" spans="1:10" x14ac:dyDescent="0.2">
      <c r="A136" s="1260"/>
      <c r="B136" s="1260"/>
      <c r="C136" s="1260"/>
      <c r="D136" s="1260"/>
      <c r="E136" s="1260"/>
      <c r="F136" s="1260"/>
      <c r="G136" s="1260"/>
      <c r="H136" s="1260"/>
      <c r="I136" s="1260"/>
      <c r="J136" s="1260"/>
    </row>
    <row r="137" spans="1:10" x14ac:dyDescent="0.2">
      <c r="A137" s="1260"/>
      <c r="B137" s="1260"/>
      <c r="C137" s="1260"/>
      <c r="D137" s="1260"/>
      <c r="E137" s="1260"/>
      <c r="F137" s="1260"/>
      <c r="G137" s="1260"/>
      <c r="H137" s="1260"/>
      <c r="I137" s="1260"/>
      <c r="J137" s="1260"/>
    </row>
    <row r="138" spans="1:10" x14ac:dyDescent="0.2">
      <c r="A138" s="1260"/>
      <c r="B138" s="1260"/>
      <c r="C138" s="1260"/>
      <c r="D138" s="1260"/>
      <c r="E138" s="1260"/>
      <c r="F138" s="1260"/>
      <c r="G138" s="1260"/>
      <c r="H138" s="1260"/>
      <c r="I138" s="1260"/>
      <c r="J138" s="1260"/>
    </row>
    <row r="139" spans="1:10" x14ac:dyDescent="0.2">
      <c r="A139" s="1260"/>
      <c r="B139" s="1260"/>
      <c r="C139" s="1260"/>
      <c r="D139" s="1260"/>
      <c r="E139" s="1260"/>
      <c r="F139" s="1260"/>
      <c r="G139" s="1260"/>
      <c r="H139" s="1260"/>
      <c r="I139" s="1260"/>
      <c r="J139" s="1260"/>
    </row>
    <row r="140" spans="1:10" x14ac:dyDescent="0.2">
      <c r="A140" s="1260"/>
      <c r="B140" s="1260"/>
      <c r="C140" s="1260"/>
      <c r="D140" s="1260"/>
      <c r="E140" s="1260"/>
      <c r="F140" s="1260"/>
      <c r="G140" s="1260"/>
      <c r="H140" s="1260"/>
      <c r="I140" s="1260"/>
      <c r="J140" s="1260"/>
    </row>
    <row r="141" spans="1:10" x14ac:dyDescent="0.2">
      <c r="A141" s="1260"/>
      <c r="B141" s="1260"/>
      <c r="C141" s="1260"/>
      <c r="D141" s="1260"/>
      <c r="E141" s="1260"/>
      <c r="F141" s="1260"/>
      <c r="G141" s="1260"/>
      <c r="H141" s="1260"/>
      <c r="I141" s="1260"/>
      <c r="J141" s="1260"/>
    </row>
    <row r="142" spans="1:10" x14ac:dyDescent="0.2">
      <c r="A142" s="1260"/>
      <c r="B142" s="1260"/>
      <c r="C142" s="1260"/>
      <c r="D142" s="1260"/>
      <c r="E142" s="1260"/>
      <c r="F142" s="1260"/>
      <c r="G142" s="1260"/>
      <c r="H142" s="1260"/>
      <c r="I142" s="1260"/>
      <c r="J142" s="1260"/>
    </row>
    <row r="143" spans="1:10" x14ac:dyDescent="0.2">
      <c r="A143" s="1260"/>
      <c r="B143" s="1260"/>
      <c r="C143" s="1260"/>
      <c r="D143" s="1260"/>
      <c r="E143" s="1260"/>
      <c r="F143" s="1260"/>
      <c r="G143" s="1260"/>
      <c r="H143" s="1260"/>
      <c r="I143" s="1260"/>
      <c r="J143" s="1260"/>
    </row>
    <row r="144" spans="1:10" x14ac:dyDescent="0.2">
      <c r="A144" s="1260"/>
      <c r="B144" s="1260"/>
      <c r="C144" s="1260"/>
      <c r="D144" s="1260"/>
      <c r="E144" s="1260"/>
      <c r="F144" s="1260"/>
      <c r="G144" s="1260"/>
      <c r="H144" s="1260"/>
      <c r="I144" s="1260"/>
      <c r="J144" s="1260"/>
    </row>
    <row r="145" spans="1:10" x14ac:dyDescent="0.2">
      <c r="A145" s="1260"/>
      <c r="B145" s="1260"/>
      <c r="C145" s="1260"/>
      <c r="D145" s="1260"/>
      <c r="E145" s="1260"/>
      <c r="F145" s="1260"/>
      <c r="G145" s="1260"/>
      <c r="H145" s="1260"/>
      <c r="I145" s="1260"/>
      <c r="J145" s="1260"/>
    </row>
    <row r="146" spans="1:10" x14ac:dyDescent="0.2">
      <c r="A146" s="1260"/>
      <c r="B146" s="1260"/>
      <c r="C146" s="1260"/>
      <c r="D146" s="1260"/>
      <c r="E146" s="1260"/>
      <c r="F146" s="1260"/>
      <c r="G146" s="1260"/>
      <c r="H146" s="1260"/>
      <c r="I146" s="1260"/>
      <c r="J146" s="1260"/>
    </row>
    <row r="147" spans="1:10" x14ac:dyDescent="0.2">
      <c r="A147" s="1260"/>
      <c r="B147" s="1260"/>
      <c r="C147" s="1260"/>
      <c r="D147" s="1260"/>
      <c r="E147" s="1260"/>
      <c r="F147" s="1260"/>
      <c r="G147" s="1260"/>
      <c r="H147" s="1260"/>
      <c r="I147" s="1260"/>
      <c r="J147" s="1260"/>
    </row>
    <row r="148" spans="1:10" x14ac:dyDescent="0.2">
      <c r="A148" s="1260"/>
      <c r="B148" s="1260"/>
      <c r="C148" s="1260"/>
      <c r="D148" s="1260"/>
      <c r="E148" s="1260"/>
      <c r="F148" s="1260"/>
      <c r="G148" s="1260"/>
      <c r="H148" s="1260"/>
      <c r="I148" s="1260"/>
      <c r="J148" s="1260"/>
    </row>
    <row r="149" spans="1:10" x14ac:dyDescent="0.2">
      <c r="A149" s="1260"/>
      <c r="B149" s="1260"/>
      <c r="C149" s="1260"/>
      <c r="D149" s="1260"/>
      <c r="E149" s="1260"/>
      <c r="F149" s="1260"/>
      <c r="G149" s="1260"/>
      <c r="H149" s="1260"/>
      <c r="I149" s="1260"/>
      <c r="J149" s="1260"/>
    </row>
    <row r="150" spans="1:10" x14ac:dyDescent="0.2">
      <c r="A150" s="1260"/>
      <c r="B150" s="1260"/>
      <c r="C150" s="1260"/>
      <c r="D150" s="1260"/>
      <c r="E150" s="1260"/>
      <c r="F150" s="1260"/>
      <c r="G150" s="1260"/>
      <c r="H150" s="1260"/>
      <c r="I150" s="1260"/>
      <c r="J150" s="1260"/>
    </row>
    <row r="151" spans="1:10" x14ac:dyDescent="0.2">
      <c r="A151" s="1260"/>
      <c r="B151" s="1260"/>
      <c r="C151" s="1260"/>
      <c r="D151" s="1260"/>
      <c r="E151" s="1260"/>
      <c r="F151" s="1260"/>
      <c r="G151" s="1260"/>
      <c r="H151" s="1260"/>
      <c r="I151" s="1260"/>
      <c r="J151" s="1260"/>
    </row>
    <row r="152" spans="1:10" x14ac:dyDescent="0.2">
      <c r="A152" s="1260"/>
      <c r="B152" s="1260"/>
      <c r="C152" s="1260"/>
      <c r="D152" s="1260"/>
      <c r="E152" s="1260"/>
      <c r="F152" s="1260"/>
      <c r="G152" s="1260"/>
      <c r="H152" s="1260"/>
      <c r="I152" s="1260"/>
      <c r="J152" s="1260"/>
    </row>
    <row r="153" spans="1:10" x14ac:dyDescent="0.2">
      <c r="A153" s="1260"/>
      <c r="B153" s="1260"/>
      <c r="C153" s="1260"/>
      <c r="D153" s="1260"/>
      <c r="E153" s="1260"/>
      <c r="F153" s="1260"/>
      <c r="G153" s="1260"/>
      <c r="H153" s="1260"/>
      <c r="I153" s="1260"/>
      <c r="J153" s="1260"/>
    </row>
    <row r="154" spans="1:10" x14ac:dyDescent="0.2">
      <c r="A154" s="1260"/>
      <c r="B154" s="1260"/>
      <c r="C154" s="1260"/>
      <c r="D154" s="1260"/>
      <c r="E154" s="1260"/>
      <c r="F154" s="1260"/>
      <c r="G154" s="1260"/>
      <c r="H154" s="1260"/>
      <c r="I154" s="1260"/>
      <c r="J154" s="1260"/>
    </row>
    <row r="155" spans="1:10" x14ac:dyDescent="0.2">
      <c r="A155" s="1260"/>
      <c r="B155" s="1260"/>
      <c r="C155" s="1260"/>
      <c r="D155" s="1260"/>
      <c r="E155" s="1260"/>
      <c r="F155" s="1260"/>
      <c r="G155" s="1260"/>
      <c r="H155" s="1260"/>
      <c r="I155" s="1260"/>
      <c r="J155" s="1260"/>
    </row>
    <row r="156" spans="1:10" x14ac:dyDescent="0.2">
      <c r="A156" s="1260"/>
      <c r="B156" s="1260"/>
      <c r="C156" s="1260"/>
      <c r="D156" s="1260"/>
      <c r="E156" s="1260"/>
      <c r="F156" s="1260"/>
      <c r="G156" s="1260"/>
      <c r="H156" s="1260"/>
      <c r="I156" s="1260"/>
      <c r="J156" s="1260"/>
    </row>
    <row r="157" spans="1:10" x14ac:dyDescent="0.2">
      <c r="A157" s="1260"/>
      <c r="B157" s="1260"/>
      <c r="C157" s="1260"/>
      <c r="D157" s="1260"/>
      <c r="E157" s="1260"/>
      <c r="F157" s="1260"/>
      <c r="G157" s="1260"/>
      <c r="H157" s="1260"/>
      <c r="I157" s="1260"/>
      <c r="J157" s="1260"/>
    </row>
    <row r="158" spans="1:10" x14ac:dyDescent="0.2">
      <c r="A158" s="1260"/>
      <c r="B158" s="1260"/>
      <c r="C158" s="1260"/>
      <c r="D158" s="1260"/>
      <c r="E158" s="1260"/>
      <c r="F158" s="1260"/>
      <c r="G158" s="1260"/>
      <c r="H158" s="1260"/>
      <c r="I158" s="1260"/>
      <c r="J158" s="1260"/>
    </row>
    <row r="159" spans="1:10" x14ac:dyDescent="0.2">
      <c r="A159" s="1260"/>
      <c r="B159" s="1260"/>
      <c r="C159" s="1260"/>
      <c r="D159" s="1260"/>
      <c r="E159" s="1260"/>
      <c r="F159" s="1260"/>
      <c r="G159" s="1260"/>
      <c r="H159" s="1260"/>
      <c r="I159" s="1260"/>
      <c r="J159" s="1260"/>
    </row>
    <row r="160" spans="1:10" x14ac:dyDescent="0.2">
      <c r="A160" s="1260"/>
      <c r="B160" s="1260"/>
      <c r="C160" s="1260"/>
      <c r="D160" s="1260"/>
      <c r="E160" s="1260"/>
      <c r="F160" s="1260"/>
      <c r="G160" s="1260"/>
      <c r="H160" s="1260"/>
      <c r="I160" s="1260"/>
      <c r="J160" s="1260"/>
    </row>
    <row r="161" spans="1:10" x14ac:dyDescent="0.2">
      <c r="A161" s="1260"/>
      <c r="B161" s="1260"/>
      <c r="C161" s="1260"/>
      <c r="D161" s="1260"/>
      <c r="E161" s="1260"/>
      <c r="F161" s="1260"/>
      <c r="G161" s="1260"/>
      <c r="H161" s="1260"/>
      <c r="I161" s="1260"/>
      <c r="J161" s="1260"/>
    </row>
    <row r="162" spans="1:10" x14ac:dyDescent="0.2">
      <c r="A162" s="1260"/>
      <c r="B162" s="1260"/>
      <c r="C162" s="1260"/>
      <c r="D162" s="1260"/>
      <c r="E162" s="1260"/>
      <c r="F162" s="1260"/>
      <c r="G162" s="1260"/>
      <c r="H162" s="1260"/>
      <c r="I162" s="1260"/>
      <c r="J162" s="1260"/>
    </row>
    <row r="163" spans="1:10" x14ac:dyDescent="0.2">
      <c r="A163" s="1260"/>
      <c r="B163" s="1260"/>
      <c r="C163" s="1260"/>
      <c r="D163" s="1260"/>
      <c r="E163" s="1260"/>
      <c r="F163" s="1260"/>
      <c r="G163" s="1260"/>
      <c r="H163" s="1260"/>
      <c r="I163" s="1260"/>
      <c r="J163" s="1260"/>
    </row>
    <row r="164" spans="1:10" x14ac:dyDescent="0.2">
      <c r="A164" s="1260"/>
      <c r="B164" s="1260"/>
      <c r="C164" s="1260"/>
      <c r="D164" s="1260"/>
      <c r="E164" s="1260"/>
      <c r="F164" s="1260"/>
      <c r="G164" s="1260"/>
      <c r="H164" s="1260"/>
      <c r="I164" s="1260"/>
      <c r="J164" s="1260"/>
    </row>
    <row r="165" spans="1:10" x14ac:dyDescent="0.2">
      <c r="A165" s="1260"/>
      <c r="B165" s="1260"/>
      <c r="C165" s="1260"/>
      <c r="D165" s="1260"/>
      <c r="E165" s="1260"/>
      <c r="F165" s="1260"/>
      <c r="G165" s="1260"/>
      <c r="H165" s="1260"/>
      <c r="I165" s="1260"/>
      <c r="J165" s="1260"/>
    </row>
    <row r="166" spans="1:10" x14ac:dyDescent="0.2">
      <c r="A166" s="1260"/>
      <c r="B166" s="1260"/>
      <c r="C166" s="1260"/>
      <c r="D166" s="1260"/>
      <c r="E166" s="1260"/>
      <c r="F166" s="1260"/>
      <c r="G166" s="1260"/>
      <c r="H166" s="1260"/>
      <c r="I166" s="1260"/>
      <c r="J166" s="1260"/>
    </row>
    <row r="167" spans="1:10" x14ac:dyDescent="0.2">
      <c r="A167" s="1260"/>
      <c r="B167" s="1260"/>
      <c r="C167" s="1260"/>
      <c r="D167" s="1260"/>
      <c r="E167" s="1260"/>
      <c r="F167" s="1260"/>
      <c r="G167" s="1260"/>
      <c r="H167" s="1260"/>
      <c r="I167" s="1260"/>
      <c r="J167" s="1260"/>
    </row>
    <row r="168" spans="1:10" x14ac:dyDescent="0.2">
      <c r="A168" s="1260"/>
      <c r="B168" s="1260"/>
      <c r="C168" s="1260"/>
      <c r="D168" s="1260"/>
      <c r="E168" s="1260"/>
      <c r="F168" s="1260"/>
      <c r="G168" s="1260"/>
      <c r="H168" s="1260"/>
      <c r="I168" s="1260"/>
      <c r="J168" s="1260"/>
    </row>
    <row r="169" spans="1:10" x14ac:dyDescent="0.2">
      <c r="A169" s="1260"/>
      <c r="B169" s="1260"/>
      <c r="C169" s="1260"/>
      <c r="D169" s="1260"/>
      <c r="E169" s="1260"/>
      <c r="F169" s="1260"/>
      <c r="G169" s="1260"/>
      <c r="H169" s="1260"/>
      <c r="I169" s="1260"/>
      <c r="J169" s="1260"/>
    </row>
    <row r="170" spans="1:10" x14ac:dyDescent="0.2">
      <c r="A170" s="1260"/>
      <c r="B170" s="1260"/>
      <c r="C170" s="1260"/>
      <c r="D170" s="1260"/>
      <c r="E170" s="1260"/>
      <c r="F170" s="1260"/>
      <c r="G170" s="1260"/>
      <c r="H170" s="1260"/>
      <c r="I170" s="1260"/>
      <c r="J170" s="1260"/>
    </row>
    <row r="171" spans="1:10" x14ac:dyDescent="0.2">
      <c r="A171" s="1260"/>
      <c r="B171" s="1260"/>
      <c r="C171" s="1260"/>
      <c r="D171" s="1260"/>
      <c r="E171" s="1260"/>
      <c r="F171" s="1260"/>
      <c r="G171" s="1260"/>
      <c r="H171" s="1260"/>
      <c r="I171" s="1260"/>
      <c r="J171" s="1260"/>
    </row>
    <row r="172" spans="1:10" x14ac:dyDescent="0.2">
      <c r="A172" s="1260"/>
      <c r="B172" s="1260"/>
      <c r="C172" s="1260"/>
      <c r="D172" s="1260"/>
      <c r="E172" s="1260"/>
      <c r="F172" s="1260"/>
      <c r="G172" s="1260"/>
      <c r="H172" s="1260"/>
      <c r="I172" s="1260"/>
      <c r="J172" s="1260"/>
    </row>
    <row r="173" spans="1:10" x14ac:dyDescent="0.2">
      <c r="A173" s="1260"/>
      <c r="B173" s="1260"/>
      <c r="C173" s="1260"/>
      <c r="D173" s="1260"/>
      <c r="E173" s="1260"/>
      <c r="F173" s="1260"/>
      <c r="G173" s="1260"/>
      <c r="H173" s="1260"/>
      <c r="I173" s="1260"/>
      <c r="J173" s="1260"/>
    </row>
    <row r="174" spans="1:10" x14ac:dyDescent="0.2">
      <c r="A174" s="1260"/>
      <c r="B174" s="1260"/>
      <c r="C174" s="1260"/>
      <c r="D174" s="1260"/>
      <c r="E174" s="1260"/>
      <c r="F174" s="1260"/>
      <c r="G174" s="1260"/>
      <c r="H174" s="1260"/>
      <c r="I174" s="1260"/>
      <c r="J174" s="1260"/>
    </row>
    <row r="175" spans="1:10" x14ac:dyDescent="0.2">
      <c r="A175" s="1260"/>
      <c r="B175" s="1260"/>
      <c r="C175" s="1260"/>
      <c r="D175" s="1260"/>
      <c r="E175" s="1260"/>
      <c r="F175" s="1260"/>
      <c r="G175" s="1260"/>
      <c r="H175" s="1260"/>
      <c r="I175" s="1260"/>
      <c r="J175" s="1260"/>
    </row>
    <row r="176" spans="1:10" x14ac:dyDescent="0.2">
      <c r="A176" s="1260"/>
      <c r="B176" s="1260"/>
      <c r="C176" s="1260"/>
      <c r="D176" s="1260"/>
      <c r="E176" s="1260"/>
      <c r="F176" s="1260"/>
      <c r="G176" s="1260"/>
      <c r="H176" s="1260"/>
      <c r="I176" s="1260"/>
      <c r="J176" s="1260"/>
    </row>
    <row r="177" spans="1:10" x14ac:dyDescent="0.2">
      <c r="A177" s="1260"/>
      <c r="B177" s="1260"/>
      <c r="C177" s="1260"/>
      <c r="D177" s="1260"/>
      <c r="E177" s="1260"/>
      <c r="F177" s="1260"/>
      <c r="G177" s="1260"/>
      <c r="H177" s="1260"/>
      <c r="I177" s="1260"/>
      <c r="J177" s="1260"/>
    </row>
    <row r="178" spans="1:10" x14ac:dyDescent="0.2">
      <c r="A178" s="1260"/>
      <c r="B178" s="1260"/>
      <c r="C178" s="1260"/>
      <c r="D178" s="1260"/>
      <c r="E178" s="1260"/>
      <c r="F178" s="1260"/>
      <c r="G178" s="1260"/>
      <c r="H178" s="1260"/>
      <c r="I178" s="1260"/>
      <c r="J178" s="1260"/>
    </row>
    <row r="179" spans="1:10" x14ac:dyDescent="0.2">
      <c r="A179" s="1260"/>
      <c r="B179" s="1260"/>
      <c r="C179" s="1260"/>
      <c r="D179" s="1260"/>
      <c r="E179" s="1260"/>
      <c r="F179" s="1260"/>
      <c r="G179" s="1260"/>
      <c r="H179" s="1260"/>
      <c r="I179" s="1260"/>
      <c r="J179" s="1260"/>
    </row>
    <row r="180" spans="1:10" x14ac:dyDescent="0.2">
      <c r="A180" s="1260"/>
      <c r="B180" s="1260"/>
      <c r="C180" s="1260"/>
      <c r="D180" s="1260"/>
      <c r="E180" s="1260"/>
      <c r="F180" s="1260"/>
      <c r="G180" s="1260"/>
      <c r="H180" s="1260"/>
      <c r="I180" s="1260"/>
      <c r="J180" s="1260"/>
    </row>
    <row r="181" spans="1:10" x14ac:dyDescent="0.2">
      <c r="A181" s="1260"/>
      <c r="B181" s="1260"/>
      <c r="C181" s="1260"/>
      <c r="D181" s="1260"/>
      <c r="E181" s="1260"/>
      <c r="F181" s="1260"/>
      <c r="G181" s="1260"/>
      <c r="H181" s="1260"/>
      <c r="I181" s="1260"/>
      <c r="J181" s="1260"/>
    </row>
    <row r="182" spans="1:10" x14ac:dyDescent="0.2">
      <c r="A182" s="1260"/>
      <c r="B182" s="1260"/>
      <c r="C182" s="1260"/>
      <c r="D182" s="1260"/>
      <c r="E182" s="1260"/>
      <c r="F182" s="1260"/>
      <c r="G182" s="1260"/>
      <c r="H182" s="1260"/>
      <c r="I182" s="1260"/>
      <c r="J182" s="1260"/>
    </row>
    <row r="183" spans="1:10" x14ac:dyDescent="0.2">
      <c r="A183" s="1260"/>
      <c r="B183" s="1260"/>
      <c r="C183" s="1260"/>
      <c r="D183" s="1260"/>
      <c r="E183" s="1260"/>
      <c r="F183" s="1260"/>
      <c r="G183" s="1260"/>
      <c r="H183" s="1260"/>
      <c r="I183" s="1260"/>
      <c r="J183" s="1260"/>
    </row>
    <row r="184" spans="1:10" x14ac:dyDescent="0.2">
      <c r="A184" s="1260"/>
      <c r="B184" s="1260"/>
      <c r="C184" s="1260"/>
      <c r="D184" s="1260"/>
      <c r="E184" s="1260"/>
      <c r="F184" s="1260"/>
      <c r="G184" s="1260"/>
      <c r="H184" s="1260"/>
      <c r="I184" s="1260"/>
      <c r="J184" s="1260"/>
    </row>
    <row r="185" spans="1:10" x14ac:dyDescent="0.2">
      <c r="A185" s="1260"/>
      <c r="B185" s="1260"/>
      <c r="C185" s="1260"/>
      <c r="D185" s="1260"/>
      <c r="E185" s="1260"/>
      <c r="F185" s="1260"/>
      <c r="G185" s="1260"/>
      <c r="H185" s="1260"/>
      <c r="I185" s="1260"/>
      <c r="J185" s="1260"/>
    </row>
    <row r="186" spans="1:10" x14ac:dyDescent="0.2">
      <c r="A186" s="1260"/>
      <c r="B186" s="1260"/>
      <c r="C186" s="1260"/>
      <c r="D186" s="1260"/>
      <c r="E186" s="1260"/>
      <c r="F186" s="1260"/>
      <c r="G186" s="1260"/>
      <c r="H186" s="1260"/>
      <c r="I186" s="1260"/>
      <c r="J186" s="1260"/>
    </row>
    <row r="187" spans="1:10" x14ac:dyDescent="0.2">
      <c r="A187" s="1260"/>
      <c r="B187" s="1260"/>
      <c r="C187" s="1260"/>
      <c r="D187" s="1260"/>
      <c r="E187" s="1260"/>
      <c r="F187" s="1260"/>
      <c r="G187" s="1260"/>
      <c r="H187" s="1260"/>
      <c r="I187" s="1260"/>
      <c r="J187" s="1260"/>
    </row>
    <row r="188" spans="1:10" x14ac:dyDescent="0.2">
      <c r="A188" s="1260"/>
      <c r="B188" s="1260"/>
      <c r="C188" s="1260"/>
      <c r="D188" s="1260"/>
      <c r="E188" s="1260"/>
      <c r="F188" s="1260"/>
      <c r="G188" s="1260"/>
      <c r="H188" s="1260"/>
      <c r="I188" s="1260"/>
      <c r="J188" s="1260"/>
    </row>
    <row r="189" spans="1:10" x14ac:dyDescent="0.2">
      <c r="A189" s="1260"/>
      <c r="B189" s="1260"/>
      <c r="C189" s="1260"/>
      <c r="D189" s="1260"/>
      <c r="E189" s="1260"/>
      <c r="F189" s="1260"/>
      <c r="G189" s="1260"/>
      <c r="H189" s="1260"/>
      <c r="I189" s="1260"/>
      <c r="J189" s="1260"/>
    </row>
    <row r="190" spans="1:10" x14ac:dyDescent="0.2">
      <c r="A190" s="1260"/>
      <c r="B190" s="1260"/>
      <c r="C190" s="1260"/>
      <c r="D190" s="1260"/>
      <c r="E190" s="1260"/>
      <c r="F190" s="1260"/>
      <c r="G190" s="1260"/>
      <c r="H190" s="1260"/>
      <c r="I190" s="1260"/>
      <c r="J190" s="1260"/>
    </row>
    <row r="191" spans="1:10" x14ac:dyDescent="0.2">
      <c r="A191" s="1260"/>
      <c r="B191" s="1260"/>
      <c r="C191" s="1260"/>
      <c r="D191" s="1260"/>
      <c r="E191" s="1260"/>
      <c r="F191" s="1260"/>
      <c r="G191" s="1260"/>
      <c r="H191" s="1260"/>
      <c r="I191" s="1260"/>
      <c r="J191" s="1260"/>
    </row>
    <row r="192" spans="1:10" x14ac:dyDescent="0.2">
      <c r="A192" s="1260"/>
      <c r="B192" s="1260"/>
      <c r="C192" s="1260"/>
      <c r="D192" s="1260"/>
      <c r="E192" s="1260"/>
      <c r="F192" s="1260"/>
      <c r="G192" s="1260"/>
      <c r="H192" s="1260"/>
      <c r="I192" s="1260"/>
      <c r="J192" s="1260"/>
    </row>
    <row r="193" spans="1:10" x14ac:dyDescent="0.2">
      <c r="A193" s="1260"/>
      <c r="B193" s="1260"/>
      <c r="C193" s="1260"/>
      <c r="D193" s="1260"/>
      <c r="E193" s="1260"/>
      <c r="F193" s="1260"/>
      <c r="G193" s="1260"/>
      <c r="H193" s="1260"/>
      <c r="I193" s="1260"/>
      <c r="J193" s="1260"/>
    </row>
    <row r="194" spans="1:10" x14ac:dyDescent="0.2">
      <c r="A194" s="1260"/>
      <c r="B194" s="1260"/>
      <c r="C194" s="1260"/>
      <c r="D194" s="1260"/>
      <c r="E194" s="1260"/>
      <c r="F194" s="1260"/>
      <c r="G194" s="1260"/>
      <c r="H194" s="1260"/>
      <c r="I194" s="1260"/>
      <c r="J194" s="1260"/>
    </row>
    <row r="195" spans="1:10" x14ac:dyDescent="0.2">
      <c r="A195" s="1260"/>
      <c r="B195" s="1260"/>
      <c r="C195" s="1260"/>
      <c r="D195" s="1260"/>
      <c r="E195" s="1260"/>
      <c r="F195" s="1260"/>
      <c r="G195" s="1260"/>
      <c r="H195" s="1260"/>
      <c r="I195" s="1260"/>
      <c r="J195" s="1260"/>
    </row>
    <row r="196" spans="1:10" x14ac:dyDescent="0.2">
      <c r="A196" s="1260"/>
      <c r="B196" s="1260"/>
      <c r="C196" s="1260"/>
      <c r="D196" s="1260"/>
      <c r="E196" s="1260"/>
      <c r="F196" s="1260"/>
      <c r="G196" s="1260"/>
      <c r="H196" s="1260"/>
      <c r="I196" s="1260"/>
      <c r="J196" s="1260"/>
    </row>
    <row r="197" spans="1:10" x14ac:dyDescent="0.2">
      <c r="A197" s="1260"/>
      <c r="B197" s="1260"/>
      <c r="C197" s="1260"/>
      <c r="D197" s="1260"/>
      <c r="E197" s="1260"/>
      <c r="F197" s="1260"/>
      <c r="G197" s="1260"/>
      <c r="H197" s="1260"/>
      <c r="I197" s="1260"/>
      <c r="J197" s="1260"/>
    </row>
    <row r="198" spans="1:10" x14ac:dyDescent="0.2">
      <c r="A198" s="1260"/>
      <c r="B198" s="1260"/>
      <c r="C198" s="1260"/>
      <c r="D198" s="1260"/>
      <c r="E198" s="1260"/>
      <c r="F198" s="1260"/>
      <c r="G198" s="1260"/>
      <c r="H198" s="1260"/>
      <c r="I198" s="1260"/>
      <c r="J198" s="1260"/>
    </row>
    <row r="199" spans="1:10" x14ac:dyDescent="0.2">
      <c r="A199" s="1260"/>
      <c r="B199" s="1260"/>
      <c r="C199" s="1260"/>
      <c r="D199" s="1260"/>
      <c r="E199" s="1260"/>
      <c r="F199" s="1260"/>
      <c r="G199" s="1260"/>
      <c r="H199" s="1260"/>
      <c r="I199" s="1260"/>
      <c r="J199" s="1260"/>
    </row>
    <row r="200" spans="1:10" x14ac:dyDescent="0.2">
      <c r="A200" s="1260"/>
      <c r="B200" s="1260"/>
      <c r="C200" s="1260"/>
      <c r="D200" s="1260"/>
      <c r="E200" s="1260"/>
      <c r="F200" s="1260"/>
      <c r="G200" s="1260"/>
      <c r="H200" s="1260"/>
      <c r="I200" s="1260"/>
      <c r="J200" s="1260"/>
    </row>
    <row r="201" spans="1:10" x14ac:dyDescent="0.2">
      <c r="A201" s="1260"/>
      <c r="B201" s="1260"/>
      <c r="C201" s="1260"/>
      <c r="D201" s="1260"/>
      <c r="E201" s="1260"/>
      <c r="F201" s="1260"/>
      <c r="G201" s="1260"/>
      <c r="H201" s="1260"/>
      <c r="I201" s="1260"/>
      <c r="J201" s="1260"/>
    </row>
    <row r="202" spans="1:10" x14ac:dyDescent="0.2">
      <c r="A202" s="1260"/>
      <c r="B202" s="1260"/>
      <c r="C202" s="1260"/>
      <c r="D202" s="1260"/>
      <c r="E202" s="1260"/>
      <c r="F202" s="1260"/>
      <c r="G202" s="1260"/>
      <c r="H202" s="1260"/>
      <c r="I202" s="1260"/>
      <c r="J202" s="1260"/>
    </row>
    <row r="203" spans="1:10" x14ac:dyDescent="0.2">
      <c r="A203" s="1260"/>
      <c r="B203" s="1260"/>
      <c r="C203" s="1260"/>
      <c r="D203" s="1260"/>
      <c r="E203" s="1260"/>
      <c r="F203" s="1260"/>
      <c r="G203" s="1260"/>
      <c r="H203" s="1260"/>
      <c r="I203" s="1260"/>
      <c r="J203" s="1260"/>
    </row>
    <row r="204" spans="1:10" x14ac:dyDescent="0.2">
      <c r="A204" s="1260"/>
      <c r="B204" s="1260"/>
      <c r="C204" s="1260"/>
      <c r="D204" s="1260"/>
      <c r="E204" s="1260"/>
      <c r="F204" s="1260"/>
      <c r="G204" s="1260"/>
      <c r="H204" s="1260"/>
      <c r="I204" s="1260"/>
      <c r="J204" s="1260"/>
    </row>
    <row r="205" spans="1:10" x14ac:dyDescent="0.2">
      <c r="A205" s="1260"/>
      <c r="B205" s="1260"/>
      <c r="C205" s="1260"/>
      <c r="D205" s="1260"/>
      <c r="E205" s="1260"/>
      <c r="F205" s="1260"/>
      <c r="G205" s="1260"/>
      <c r="H205" s="1260"/>
      <c r="I205" s="1260"/>
      <c r="J205" s="1260"/>
    </row>
    <row r="206" spans="1:10" x14ac:dyDescent="0.2">
      <c r="A206" s="1260"/>
      <c r="B206" s="1260"/>
      <c r="C206" s="1260"/>
      <c r="D206" s="1260"/>
      <c r="E206" s="1260"/>
      <c r="F206" s="1260"/>
      <c r="G206" s="1260"/>
      <c r="H206" s="1260"/>
      <c r="I206" s="1260"/>
      <c r="J206" s="1260"/>
    </row>
    <row r="207" spans="1:10" x14ac:dyDescent="0.2">
      <c r="A207" s="1260"/>
      <c r="B207" s="1260"/>
      <c r="C207" s="1260"/>
      <c r="D207" s="1260"/>
      <c r="E207" s="1260"/>
      <c r="F207" s="1260"/>
      <c r="G207" s="1260"/>
      <c r="H207" s="1260"/>
      <c r="I207" s="1260"/>
      <c r="J207" s="1260"/>
    </row>
    <row r="208" spans="1:10" x14ac:dyDescent="0.2">
      <c r="A208" s="1260"/>
      <c r="B208" s="1260"/>
      <c r="C208" s="1260"/>
      <c r="D208" s="1260"/>
      <c r="E208" s="1260"/>
      <c r="F208" s="1260"/>
      <c r="G208" s="1260"/>
      <c r="H208" s="1260"/>
      <c r="I208" s="1260"/>
      <c r="J208" s="1260"/>
    </row>
    <row r="209" spans="1:10" x14ac:dyDescent="0.2">
      <c r="A209" s="1260"/>
      <c r="B209" s="1260"/>
      <c r="C209" s="1260"/>
      <c r="D209" s="1260"/>
      <c r="E209" s="1260"/>
      <c r="F209" s="1260"/>
      <c r="G209" s="1260"/>
      <c r="H209" s="1260"/>
      <c r="I209" s="1260"/>
      <c r="J209" s="1260"/>
    </row>
    <row r="210" spans="1:10" x14ac:dyDescent="0.2">
      <c r="A210" s="1260"/>
      <c r="B210" s="1260"/>
      <c r="C210" s="1260"/>
      <c r="D210" s="1260"/>
      <c r="E210" s="1260"/>
      <c r="F210" s="1260"/>
      <c r="G210" s="1260"/>
      <c r="H210" s="1260"/>
      <c r="I210" s="1260"/>
      <c r="J210" s="1260"/>
    </row>
    <row r="211" spans="1:10" x14ac:dyDescent="0.2">
      <c r="A211" s="1260"/>
      <c r="B211" s="1260"/>
      <c r="C211" s="1260"/>
      <c r="D211" s="1260"/>
      <c r="E211" s="1260"/>
      <c r="F211" s="1260"/>
      <c r="G211" s="1260"/>
      <c r="H211" s="1260"/>
      <c r="I211" s="1260"/>
      <c r="J211" s="1260"/>
    </row>
    <row r="212" spans="1:10" x14ac:dyDescent="0.2">
      <c r="A212" s="1260"/>
      <c r="B212" s="1260"/>
      <c r="C212" s="1260"/>
      <c r="D212" s="1260"/>
      <c r="E212" s="1260"/>
      <c r="F212" s="1260"/>
      <c r="G212" s="1260"/>
      <c r="H212" s="1260"/>
      <c r="I212" s="1260"/>
      <c r="J212" s="1260"/>
    </row>
    <row r="213" spans="1:10" x14ac:dyDescent="0.2">
      <c r="A213" s="1260"/>
      <c r="B213" s="1260"/>
      <c r="C213" s="1260"/>
      <c r="D213" s="1260"/>
      <c r="E213" s="1260"/>
      <c r="F213" s="1260"/>
      <c r="G213" s="1260"/>
      <c r="H213" s="1260"/>
      <c r="I213" s="1260"/>
      <c r="J213" s="1260"/>
    </row>
    <row r="214" spans="1:10" x14ac:dyDescent="0.2">
      <c r="A214" s="1260"/>
      <c r="B214" s="1260"/>
      <c r="C214" s="1260"/>
      <c r="D214" s="1260"/>
      <c r="E214" s="1260"/>
      <c r="F214" s="1260"/>
      <c r="G214" s="1260"/>
      <c r="H214" s="1260"/>
      <c r="I214" s="1260"/>
      <c r="J214" s="1260"/>
    </row>
    <row r="215" spans="1:10" x14ac:dyDescent="0.2">
      <c r="A215" s="1260"/>
      <c r="B215" s="1260"/>
      <c r="C215" s="1260"/>
      <c r="D215" s="1260"/>
      <c r="E215" s="1260"/>
      <c r="F215" s="1260"/>
      <c r="G215" s="1260"/>
      <c r="H215" s="1260"/>
      <c r="I215" s="1260"/>
      <c r="J215" s="1260"/>
    </row>
    <row r="216" spans="1:10" x14ac:dyDescent="0.2">
      <c r="A216" s="1260"/>
      <c r="B216" s="1260"/>
      <c r="C216" s="1260"/>
      <c r="D216" s="1260"/>
      <c r="E216" s="1260"/>
      <c r="F216" s="1260"/>
      <c r="G216" s="1260"/>
      <c r="H216" s="1260"/>
      <c r="I216" s="1260"/>
      <c r="J216" s="1260"/>
    </row>
    <row r="217" spans="1:10" x14ac:dyDescent="0.2">
      <c r="A217" s="1260"/>
      <c r="B217" s="1260"/>
      <c r="C217" s="1260"/>
      <c r="D217" s="1260"/>
      <c r="E217" s="1260"/>
      <c r="F217" s="1260"/>
      <c r="G217" s="1260"/>
      <c r="H217" s="1260"/>
      <c r="I217" s="1260"/>
      <c r="J217" s="1260"/>
    </row>
    <row r="218" spans="1:10" x14ac:dyDescent="0.2">
      <c r="A218" s="1260"/>
      <c r="B218" s="1260"/>
      <c r="C218" s="1260"/>
      <c r="D218" s="1260"/>
      <c r="E218" s="1260"/>
      <c r="F218" s="1260"/>
      <c r="G218" s="1260"/>
      <c r="H218" s="1260"/>
      <c r="I218" s="1260"/>
      <c r="J218" s="1260"/>
    </row>
    <row r="219" spans="1:10" x14ac:dyDescent="0.2">
      <c r="A219" s="1260"/>
      <c r="B219" s="1260"/>
      <c r="C219" s="1260"/>
      <c r="D219" s="1260"/>
      <c r="E219" s="1260"/>
      <c r="F219" s="1260"/>
      <c r="G219" s="1260"/>
      <c r="H219" s="1260"/>
      <c r="I219" s="1260"/>
      <c r="J219" s="1260"/>
    </row>
    <row r="220" spans="1:10" x14ac:dyDescent="0.2">
      <c r="A220" s="1260"/>
      <c r="B220" s="1260"/>
      <c r="C220" s="1260"/>
      <c r="D220" s="1260"/>
      <c r="E220" s="1260"/>
      <c r="F220" s="1260"/>
      <c r="G220" s="1260"/>
      <c r="H220" s="1260"/>
      <c r="I220" s="1260"/>
      <c r="J220" s="1260"/>
    </row>
    <row r="221" spans="1:10" x14ac:dyDescent="0.2">
      <c r="A221" s="1260"/>
      <c r="B221" s="1260"/>
      <c r="C221" s="1260"/>
      <c r="D221" s="1260"/>
      <c r="E221" s="1260"/>
      <c r="F221" s="1260"/>
      <c r="G221" s="1260"/>
      <c r="H221" s="1260"/>
      <c r="I221" s="1260"/>
      <c r="J221" s="1260"/>
    </row>
    <row r="222" spans="1:10" x14ac:dyDescent="0.2">
      <c r="A222" s="1260"/>
      <c r="B222" s="1260"/>
      <c r="C222" s="1260"/>
      <c r="D222" s="1260"/>
      <c r="E222" s="1260"/>
      <c r="F222" s="1260"/>
      <c r="G222" s="1260"/>
      <c r="H222" s="1260"/>
      <c r="I222" s="1260"/>
      <c r="J222" s="1260"/>
    </row>
    <row r="223" spans="1:10" x14ac:dyDescent="0.2">
      <c r="A223" s="1260"/>
      <c r="B223" s="1260"/>
      <c r="C223" s="1260"/>
      <c r="D223" s="1260"/>
      <c r="E223" s="1260"/>
      <c r="F223" s="1260"/>
      <c r="G223" s="1260"/>
      <c r="H223" s="1260"/>
      <c r="I223" s="1260"/>
      <c r="J223" s="1260"/>
    </row>
    <row r="224" spans="1:10" x14ac:dyDescent="0.2">
      <c r="A224" s="1260"/>
      <c r="B224" s="1260"/>
      <c r="C224" s="1260"/>
      <c r="D224" s="1260"/>
      <c r="E224" s="1260"/>
      <c r="F224" s="1260"/>
      <c r="G224" s="1260"/>
      <c r="H224" s="1260"/>
      <c r="I224" s="1260"/>
      <c r="J224" s="1260"/>
    </row>
    <row r="225" spans="1:10" x14ac:dyDescent="0.2">
      <c r="A225" s="1260"/>
      <c r="B225" s="1260"/>
      <c r="C225" s="1260"/>
      <c r="D225" s="1260"/>
      <c r="E225" s="1260"/>
      <c r="F225" s="1260"/>
      <c r="G225" s="1260"/>
      <c r="H225" s="1260"/>
      <c r="I225" s="1260"/>
      <c r="J225" s="1260"/>
    </row>
    <row r="226" spans="1:10" x14ac:dyDescent="0.2">
      <c r="A226" s="1260"/>
      <c r="B226" s="1260"/>
      <c r="C226" s="1260"/>
      <c r="D226" s="1260"/>
      <c r="E226" s="1260"/>
      <c r="F226" s="1260"/>
      <c r="G226" s="1260"/>
      <c r="H226" s="1260"/>
      <c r="I226" s="1260"/>
      <c r="J226" s="1260"/>
    </row>
    <row r="227" spans="1:10" x14ac:dyDescent="0.2">
      <c r="A227" s="1260"/>
      <c r="B227" s="1260"/>
      <c r="C227" s="1260"/>
      <c r="D227" s="1260"/>
      <c r="E227" s="1260"/>
      <c r="F227" s="1260"/>
      <c r="G227" s="1260"/>
      <c r="H227" s="1260"/>
      <c r="I227" s="1260"/>
      <c r="J227" s="1260"/>
    </row>
    <row r="228" spans="1:10" x14ac:dyDescent="0.2">
      <c r="A228" s="1260"/>
      <c r="B228" s="1260"/>
      <c r="C228" s="1260"/>
      <c r="D228" s="1260"/>
      <c r="E228" s="1260"/>
      <c r="F228" s="1260"/>
      <c r="G228" s="1260"/>
      <c r="H228" s="1260"/>
      <c r="I228" s="1260"/>
      <c r="J228" s="1260"/>
    </row>
    <row r="229" spans="1:10" x14ac:dyDescent="0.2">
      <c r="A229" s="1260"/>
      <c r="B229" s="1260"/>
      <c r="C229" s="1260"/>
      <c r="D229" s="1260"/>
      <c r="E229" s="1260"/>
      <c r="F229" s="1260"/>
      <c r="G229" s="1260"/>
      <c r="H229" s="1260"/>
      <c r="I229" s="1260"/>
      <c r="J229" s="1260"/>
    </row>
    <row r="230" spans="1:10" x14ac:dyDescent="0.2">
      <c r="A230" s="1260"/>
      <c r="B230" s="1260"/>
      <c r="C230" s="1260"/>
      <c r="D230" s="1260"/>
      <c r="E230" s="1260"/>
      <c r="F230" s="1260"/>
      <c r="G230" s="1260"/>
      <c r="H230" s="1260"/>
      <c r="I230" s="1260"/>
      <c r="J230" s="1260"/>
    </row>
    <row r="231" spans="1:10" x14ac:dyDescent="0.2">
      <c r="A231" s="1260"/>
      <c r="B231" s="1260"/>
      <c r="C231" s="1260"/>
      <c r="D231" s="1260"/>
      <c r="E231" s="1260"/>
      <c r="F231" s="1260"/>
      <c r="G231" s="1260"/>
      <c r="H231" s="1260"/>
      <c r="I231" s="1260"/>
      <c r="J231" s="1260"/>
    </row>
    <row r="232" spans="1:10" x14ac:dyDescent="0.2">
      <c r="A232" s="1260"/>
      <c r="B232" s="1260"/>
      <c r="C232" s="1260"/>
      <c r="D232" s="1260"/>
      <c r="E232" s="1260"/>
      <c r="F232" s="1260"/>
      <c r="G232" s="1260"/>
      <c r="H232" s="1260"/>
      <c r="I232" s="1260"/>
      <c r="J232" s="1260"/>
    </row>
    <row r="233" spans="1:10" x14ac:dyDescent="0.2">
      <c r="A233" s="1260"/>
      <c r="B233" s="1260"/>
      <c r="C233" s="1260"/>
      <c r="D233" s="1260"/>
      <c r="E233" s="1260"/>
      <c r="F233" s="1260"/>
      <c r="G233" s="1260"/>
      <c r="H233" s="1260"/>
      <c r="I233" s="1260"/>
      <c r="J233" s="1260"/>
    </row>
    <row r="234" spans="1:10" x14ac:dyDescent="0.2">
      <c r="A234" s="1260"/>
      <c r="B234" s="1260"/>
      <c r="C234" s="1260"/>
      <c r="D234" s="1260"/>
      <c r="E234" s="1260"/>
      <c r="F234" s="1260"/>
      <c r="G234" s="1260"/>
      <c r="H234" s="1260"/>
      <c r="I234" s="1260"/>
      <c r="J234" s="1260"/>
    </row>
    <row r="235" spans="1:10" x14ac:dyDescent="0.2">
      <c r="A235" s="1260"/>
      <c r="B235" s="1260"/>
      <c r="C235" s="1260"/>
      <c r="D235" s="1260"/>
      <c r="E235" s="1260"/>
      <c r="F235" s="1260"/>
      <c r="G235" s="1260"/>
      <c r="H235" s="1260"/>
      <c r="I235" s="1260"/>
      <c r="J235" s="1260"/>
    </row>
    <row r="236" spans="1:10" x14ac:dyDescent="0.2">
      <c r="A236" s="1260"/>
      <c r="B236" s="1260"/>
      <c r="C236" s="1260"/>
      <c r="D236" s="1260"/>
      <c r="E236" s="1260"/>
      <c r="F236" s="1260"/>
      <c r="G236" s="1260"/>
      <c r="H236" s="1260"/>
      <c r="I236" s="1260"/>
      <c r="J236" s="1260"/>
    </row>
    <row r="237" spans="1:10" x14ac:dyDescent="0.2">
      <c r="A237" s="1260"/>
      <c r="B237" s="1260"/>
      <c r="C237" s="1260"/>
      <c r="D237" s="1260"/>
      <c r="E237" s="1260"/>
      <c r="F237" s="1260"/>
      <c r="G237" s="1260"/>
      <c r="H237" s="1260"/>
      <c r="I237" s="1260"/>
      <c r="J237" s="1260"/>
    </row>
    <row r="238" spans="1:10" x14ac:dyDescent="0.2">
      <c r="A238" s="1260"/>
      <c r="B238" s="1260"/>
      <c r="C238" s="1260"/>
      <c r="D238" s="1260"/>
      <c r="E238" s="1260"/>
      <c r="F238" s="1260"/>
      <c r="G238" s="1260"/>
      <c r="H238" s="1260"/>
      <c r="I238" s="1260"/>
      <c r="J238" s="1260"/>
    </row>
    <row r="239" spans="1:10" x14ac:dyDescent="0.2">
      <c r="A239" s="1260"/>
      <c r="B239" s="1260"/>
      <c r="C239" s="1260"/>
      <c r="D239" s="1260"/>
      <c r="E239" s="1260"/>
      <c r="F239" s="1260"/>
      <c r="G239" s="1260"/>
      <c r="H239" s="1260"/>
      <c r="I239" s="1260"/>
      <c r="J239" s="1260"/>
    </row>
    <row r="240" spans="1:10" x14ac:dyDescent="0.2">
      <c r="A240" s="1260"/>
      <c r="B240" s="1260"/>
      <c r="C240" s="1260"/>
      <c r="D240" s="1260"/>
      <c r="E240" s="1260"/>
      <c r="F240" s="1260"/>
      <c r="G240" s="1260"/>
      <c r="H240" s="1260"/>
      <c r="I240" s="1260"/>
      <c r="J240" s="1260"/>
    </row>
    <row r="241" spans="1:10" x14ac:dyDescent="0.2">
      <c r="A241" s="1260"/>
      <c r="B241" s="1260"/>
      <c r="C241" s="1260"/>
      <c r="D241" s="1260"/>
      <c r="E241" s="1260"/>
      <c r="F241" s="1260"/>
      <c r="G241" s="1260"/>
      <c r="H241" s="1260"/>
      <c r="I241" s="1260"/>
      <c r="J241" s="1260"/>
    </row>
    <row r="242" spans="1:10" x14ac:dyDescent="0.2">
      <c r="A242" s="1260"/>
      <c r="B242" s="1260"/>
      <c r="C242" s="1260"/>
      <c r="D242" s="1260"/>
      <c r="E242" s="1260"/>
      <c r="F242" s="1260"/>
      <c r="G242" s="1260"/>
      <c r="H242" s="1260"/>
      <c r="I242" s="1260"/>
      <c r="J242" s="1260"/>
    </row>
    <row r="243" spans="1:10" x14ac:dyDescent="0.2">
      <c r="A243" s="1260"/>
      <c r="B243" s="1260"/>
      <c r="C243" s="1260"/>
      <c r="D243" s="1260"/>
      <c r="E243" s="1260"/>
      <c r="F243" s="1260"/>
      <c r="G243" s="1260"/>
      <c r="H243" s="1260"/>
      <c r="I243" s="1260"/>
      <c r="J243" s="1260"/>
    </row>
    <row r="244" spans="1:10" x14ac:dyDescent="0.2">
      <c r="A244" s="1260"/>
      <c r="B244" s="1260"/>
      <c r="C244" s="1260"/>
      <c r="D244" s="1260"/>
      <c r="E244" s="1260"/>
      <c r="F244" s="1260"/>
      <c r="G244" s="1260"/>
      <c r="H244" s="1260"/>
      <c r="I244" s="1260"/>
      <c r="J244" s="1260"/>
    </row>
    <row r="245" spans="1:10" x14ac:dyDescent="0.2">
      <c r="A245" s="1260"/>
      <c r="B245" s="1260"/>
      <c r="C245" s="1260"/>
      <c r="D245" s="1260"/>
      <c r="E245" s="1260"/>
      <c r="F245" s="1260"/>
      <c r="G245" s="1260"/>
      <c r="H245" s="1260"/>
      <c r="I245" s="1260"/>
      <c r="J245" s="1260"/>
    </row>
    <row r="246" spans="1:10" x14ac:dyDescent="0.2">
      <c r="A246" s="1260"/>
      <c r="B246" s="1260"/>
      <c r="C246" s="1260"/>
      <c r="D246" s="1260"/>
      <c r="E246" s="1260"/>
      <c r="F246" s="1260"/>
      <c r="G246" s="1260"/>
      <c r="H246" s="1260"/>
      <c r="I246" s="1260"/>
      <c r="J246" s="1260"/>
    </row>
    <row r="247" spans="1:10" x14ac:dyDescent="0.2">
      <c r="A247" s="1260"/>
      <c r="B247" s="1260"/>
      <c r="C247" s="1260"/>
      <c r="D247" s="1260"/>
      <c r="E247" s="1260"/>
      <c r="F247" s="1260"/>
      <c r="G247" s="1260"/>
      <c r="H247" s="1260"/>
      <c r="I247" s="1260"/>
      <c r="J247" s="1260"/>
    </row>
    <row r="248" spans="1:10" x14ac:dyDescent="0.2">
      <c r="A248" s="1260"/>
      <c r="B248" s="1260"/>
      <c r="C248" s="1260"/>
      <c r="D248" s="1260"/>
      <c r="E248" s="1260"/>
      <c r="F248" s="1260"/>
      <c r="G248" s="1260"/>
      <c r="H248" s="1260"/>
      <c r="I248" s="1260"/>
      <c r="J248" s="1260"/>
    </row>
    <row r="249" spans="1:10" x14ac:dyDescent="0.2">
      <c r="A249" s="1260"/>
      <c r="B249" s="1260"/>
      <c r="C249" s="1260"/>
      <c r="D249" s="1260"/>
      <c r="E249" s="1260"/>
      <c r="F249" s="1260"/>
      <c r="G249" s="1260"/>
      <c r="H249" s="1260"/>
      <c r="I249" s="1260"/>
      <c r="J249" s="1260"/>
    </row>
    <row r="250" spans="1:10" x14ac:dyDescent="0.2">
      <c r="A250" s="1260"/>
      <c r="B250" s="1260"/>
      <c r="C250" s="1260"/>
      <c r="D250" s="1260"/>
      <c r="E250" s="1260"/>
      <c r="F250" s="1260"/>
      <c r="G250" s="1260"/>
      <c r="H250" s="1260"/>
      <c r="I250" s="1260"/>
      <c r="J250" s="1260"/>
    </row>
    <row r="251" spans="1:10" x14ac:dyDescent="0.2">
      <c r="A251" s="1260"/>
      <c r="B251" s="1260"/>
      <c r="C251" s="1260"/>
      <c r="D251" s="1260"/>
      <c r="E251" s="1260"/>
      <c r="F251" s="1260"/>
      <c r="G251" s="1260"/>
      <c r="H251" s="1260"/>
      <c r="I251" s="1260"/>
      <c r="J251" s="1260"/>
    </row>
    <row r="252" spans="1:10" x14ac:dyDescent="0.2">
      <c r="A252" s="1260"/>
      <c r="B252" s="1260"/>
      <c r="C252" s="1260"/>
      <c r="D252" s="1260"/>
      <c r="E252" s="1260"/>
      <c r="F252" s="1260"/>
      <c r="G252" s="1260"/>
      <c r="H252" s="1260"/>
      <c r="I252" s="1260"/>
      <c r="J252" s="1260"/>
    </row>
    <row r="253" spans="1:10" x14ac:dyDescent="0.2">
      <c r="A253" s="1260"/>
      <c r="B253" s="1260"/>
      <c r="C253" s="1260"/>
      <c r="D253" s="1260"/>
      <c r="E253" s="1260"/>
      <c r="F253" s="1260"/>
      <c r="G253" s="1260"/>
      <c r="H253" s="1260"/>
      <c r="I253" s="1260"/>
      <c r="J253" s="1260"/>
    </row>
    <row r="254" spans="1:10" x14ac:dyDescent="0.2">
      <c r="A254" s="1260"/>
      <c r="B254" s="1260"/>
      <c r="C254" s="1260"/>
      <c r="D254" s="1260"/>
      <c r="E254" s="1260"/>
      <c r="F254" s="1260"/>
      <c r="G254" s="1260"/>
      <c r="H254" s="1260"/>
      <c r="I254" s="1260"/>
      <c r="J254" s="1260"/>
    </row>
    <row r="255" spans="1:10" x14ac:dyDescent="0.2">
      <c r="A255" s="1260"/>
      <c r="B255" s="1260"/>
      <c r="C255" s="1260"/>
      <c r="D255" s="1260"/>
      <c r="E255" s="1260"/>
      <c r="F255" s="1260"/>
      <c r="G255" s="1260"/>
      <c r="H255" s="1260"/>
      <c r="I255" s="1260"/>
      <c r="J255" s="1260"/>
    </row>
    <row r="256" spans="1:10" x14ac:dyDescent="0.2">
      <c r="A256" s="1260"/>
      <c r="B256" s="1260"/>
      <c r="C256" s="1260"/>
      <c r="D256" s="1260"/>
      <c r="E256" s="1260"/>
      <c r="F256" s="1260"/>
      <c r="G256" s="1260"/>
      <c r="H256" s="1260"/>
      <c r="I256" s="1260"/>
      <c r="J256" s="1260"/>
    </row>
    <row r="257" spans="1:10" x14ac:dyDescent="0.2">
      <c r="A257" s="1260"/>
      <c r="B257" s="1260"/>
      <c r="C257" s="1260"/>
      <c r="D257" s="1260"/>
      <c r="E257" s="1260"/>
      <c r="F257" s="1260"/>
      <c r="G257" s="1260"/>
      <c r="H257" s="1260"/>
      <c r="I257" s="1260"/>
      <c r="J257" s="1260"/>
    </row>
    <row r="258" spans="1:10" x14ac:dyDescent="0.2">
      <c r="A258" s="1260"/>
      <c r="B258" s="1260"/>
      <c r="C258" s="1260"/>
      <c r="D258" s="1260"/>
      <c r="E258" s="1260"/>
      <c r="F258" s="1260"/>
      <c r="G258" s="1260"/>
      <c r="H258" s="1260"/>
      <c r="I258" s="1260"/>
      <c r="J258" s="1260"/>
    </row>
    <row r="259" spans="1:10" x14ac:dyDescent="0.2">
      <c r="A259" s="1260"/>
      <c r="B259" s="1260"/>
      <c r="C259" s="1260"/>
      <c r="D259" s="1260"/>
      <c r="E259" s="1260"/>
      <c r="F259" s="1260"/>
      <c r="G259" s="1260"/>
      <c r="H259" s="1260"/>
      <c r="I259" s="1260"/>
      <c r="J259" s="1260"/>
    </row>
    <row r="260" spans="1:10" x14ac:dyDescent="0.2">
      <c r="A260" s="1260"/>
      <c r="B260" s="1260"/>
      <c r="C260" s="1260"/>
      <c r="D260" s="1260"/>
      <c r="E260" s="1260"/>
      <c r="F260" s="1260"/>
      <c r="G260" s="1260"/>
      <c r="H260" s="1260"/>
      <c r="I260" s="1260"/>
      <c r="J260" s="1260"/>
    </row>
    <row r="261" spans="1:10" x14ac:dyDescent="0.2">
      <c r="A261" s="1260"/>
      <c r="B261" s="1260"/>
      <c r="C261" s="1260"/>
      <c r="D261" s="1260"/>
      <c r="E261" s="1260"/>
      <c r="F261" s="1260"/>
      <c r="G261" s="1260"/>
      <c r="H261" s="1260"/>
      <c r="I261" s="1260"/>
      <c r="J261" s="1260"/>
    </row>
    <row r="262" spans="1:10" x14ac:dyDescent="0.2">
      <c r="A262" s="1260"/>
      <c r="B262" s="1260"/>
      <c r="C262" s="1260"/>
      <c r="D262" s="1260"/>
      <c r="E262" s="1260"/>
      <c r="F262" s="1260"/>
      <c r="G262" s="1260"/>
      <c r="H262" s="1260"/>
      <c r="I262" s="1260"/>
      <c r="J262" s="1260"/>
    </row>
    <row r="263" spans="1:10" x14ac:dyDescent="0.2">
      <c r="A263" s="1260"/>
      <c r="B263" s="1260"/>
      <c r="C263" s="1260"/>
      <c r="D263" s="1260"/>
      <c r="E263" s="1260"/>
      <c r="F263" s="1260"/>
      <c r="G263" s="1260"/>
      <c r="H263" s="1260"/>
      <c r="I263" s="1260"/>
      <c r="J263" s="1260"/>
    </row>
    <row r="264" spans="1:10" x14ac:dyDescent="0.2">
      <c r="A264" s="1260"/>
      <c r="B264" s="1260"/>
      <c r="C264" s="1260"/>
      <c r="D264" s="1260"/>
      <c r="E264" s="1260"/>
      <c r="F264" s="1260"/>
      <c r="G264" s="1260"/>
      <c r="H264" s="1260"/>
      <c r="I264" s="1260"/>
      <c r="J264" s="1260"/>
    </row>
    <row r="265" spans="1:10" x14ac:dyDescent="0.2">
      <c r="A265" s="1260"/>
      <c r="B265" s="1260"/>
      <c r="C265" s="1260"/>
      <c r="D265" s="1260"/>
      <c r="E265" s="1260"/>
      <c r="F265" s="1260"/>
      <c r="G265" s="1260"/>
      <c r="H265" s="1260"/>
      <c r="I265" s="1260"/>
      <c r="J265" s="1260"/>
    </row>
    <row r="266" spans="1:10" x14ac:dyDescent="0.2">
      <c r="A266" s="1260"/>
      <c r="B266" s="1260"/>
      <c r="C266" s="1260"/>
      <c r="D266" s="1260"/>
      <c r="E266" s="1260"/>
      <c r="F266" s="1260"/>
      <c r="G266" s="1260"/>
      <c r="H266" s="1260"/>
      <c r="I266" s="1260"/>
      <c r="J266" s="1260"/>
    </row>
    <row r="267" spans="1:10" x14ac:dyDescent="0.2">
      <c r="A267" s="1260"/>
      <c r="B267" s="1260"/>
      <c r="C267" s="1260"/>
      <c r="D267" s="1260"/>
      <c r="E267" s="1260"/>
      <c r="F267" s="1260"/>
      <c r="G267" s="1260"/>
      <c r="H267" s="1260"/>
      <c r="I267" s="1260"/>
      <c r="J267" s="1260"/>
    </row>
    <row r="268" spans="1:10" x14ac:dyDescent="0.2">
      <c r="A268" s="1260"/>
      <c r="B268" s="1260"/>
      <c r="C268" s="1260"/>
      <c r="D268" s="1260"/>
      <c r="E268" s="1260"/>
      <c r="F268" s="1260"/>
      <c r="G268" s="1260"/>
      <c r="H268" s="1260"/>
      <c r="I268" s="1260"/>
      <c r="J268" s="1260"/>
    </row>
    <row r="269" spans="1:10" x14ac:dyDescent="0.2">
      <c r="A269" s="1260"/>
      <c r="B269" s="1260"/>
      <c r="C269" s="1260"/>
      <c r="D269" s="1260"/>
      <c r="E269" s="1260"/>
      <c r="F269" s="1260"/>
      <c r="G269" s="1260"/>
      <c r="H269" s="1260"/>
      <c r="I269" s="1260"/>
      <c r="J269" s="1260"/>
    </row>
    <row r="270" spans="1:10" x14ac:dyDescent="0.2">
      <c r="A270" s="1260"/>
      <c r="B270" s="1260"/>
      <c r="C270" s="1260"/>
      <c r="D270" s="1260"/>
      <c r="E270" s="1260"/>
      <c r="F270" s="1260"/>
      <c r="G270" s="1260"/>
      <c r="H270" s="1260"/>
      <c r="I270" s="1260"/>
      <c r="J270" s="1260"/>
    </row>
    <row r="271" spans="1:10" x14ac:dyDescent="0.2">
      <c r="A271" s="1260"/>
      <c r="B271" s="1260"/>
      <c r="C271" s="1260"/>
      <c r="D271" s="1260"/>
      <c r="E271" s="1260"/>
      <c r="F271" s="1260"/>
      <c r="G271" s="1260"/>
      <c r="H271" s="1260"/>
      <c r="I271" s="1260"/>
      <c r="J271" s="1260"/>
    </row>
    <row r="272" spans="1:10" x14ac:dyDescent="0.2">
      <c r="A272" s="1260"/>
      <c r="B272" s="1260"/>
      <c r="C272" s="1260"/>
      <c r="D272" s="1260"/>
      <c r="E272" s="1260"/>
      <c r="F272" s="1260"/>
      <c r="G272" s="1260"/>
      <c r="H272" s="1260"/>
      <c r="I272" s="1260"/>
      <c r="J272" s="1260"/>
    </row>
    <row r="273" spans="1:10" x14ac:dyDescent="0.2">
      <c r="A273" s="1260"/>
      <c r="B273" s="1260"/>
      <c r="C273" s="1260"/>
      <c r="D273" s="1260"/>
      <c r="E273" s="1260"/>
      <c r="F273" s="1260"/>
      <c r="G273" s="1260"/>
      <c r="H273" s="1260"/>
      <c r="I273" s="1260"/>
      <c r="J273" s="1260"/>
    </row>
    <row r="274" spans="1:10" x14ac:dyDescent="0.2">
      <c r="A274" s="1260"/>
      <c r="B274" s="1260"/>
      <c r="C274" s="1260"/>
      <c r="D274" s="1260"/>
      <c r="E274" s="1260"/>
      <c r="F274" s="1260"/>
      <c r="G274" s="1260"/>
      <c r="H274" s="1260"/>
      <c r="I274" s="1260"/>
      <c r="J274" s="1260"/>
    </row>
    <row r="275" spans="1:10" x14ac:dyDescent="0.2">
      <c r="A275" s="1260"/>
      <c r="B275" s="1260"/>
      <c r="C275" s="1260"/>
      <c r="D275" s="1260"/>
      <c r="E275" s="1260"/>
      <c r="F275" s="1260"/>
      <c r="G275" s="1260"/>
      <c r="H275" s="1260"/>
      <c r="I275" s="1260"/>
      <c r="J275" s="1260"/>
    </row>
    <row r="276" spans="1:10" x14ac:dyDescent="0.2">
      <c r="A276" s="1260"/>
      <c r="B276" s="1260"/>
      <c r="C276" s="1260"/>
      <c r="D276" s="1260"/>
      <c r="E276" s="1260"/>
      <c r="F276" s="1260"/>
      <c r="G276" s="1260"/>
      <c r="H276" s="1260"/>
      <c r="I276" s="1260"/>
      <c r="J276" s="1260"/>
    </row>
    <row r="277" spans="1:10" x14ac:dyDescent="0.2">
      <c r="A277" s="1260"/>
      <c r="B277" s="1260"/>
      <c r="C277" s="1260"/>
      <c r="D277" s="1260"/>
      <c r="E277" s="1260"/>
      <c r="F277" s="1260"/>
      <c r="G277" s="1260"/>
      <c r="H277" s="1260"/>
      <c r="I277" s="1260"/>
      <c r="J277" s="1260"/>
    </row>
    <row r="278" spans="1:10" x14ac:dyDescent="0.2">
      <c r="A278" s="1260"/>
      <c r="B278" s="1260"/>
      <c r="C278" s="1260"/>
      <c r="D278" s="1260"/>
      <c r="E278" s="1260"/>
      <c r="F278" s="1260"/>
      <c r="G278" s="1260"/>
      <c r="H278" s="1260"/>
      <c r="I278" s="1260"/>
      <c r="J278" s="1260"/>
    </row>
    <row r="279" spans="1:10" x14ac:dyDescent="0.2">
      <c r="A279" s="1260"/>
      <c r="B279" s="1260"/>
      <c r="C279" s="1260"/>
      <c r="D279" s="1260"/>
      <c r="E279" s="1260"/>
      <c r="F279" s="1260"/>
      <c r="G279" s="1260"/>
      <c r="H279" s="1260"/>
      <c r="I279" s="1260"/>
      <c r="J279" s="1260"/>
    </row>
    <row r="280" spans="1:10" x14ac:dyDescent="0.2">
      <c r="A280" s="1260"/>
      <c r="B280" s="1260"/>
      <c r="C280" s="1260"/>
      <c r="D280" s="1260"/>
      <c r="E280" s="1260"/>
      <c r="F280" s="1260"/>
      <c r="G280" s="1260"/>
      <c r="H280" s="1260"/>
      <c r="I280" s="1260"/>
      <c r="J280" s="1260"/>
    </row>
    <row r="281" spans="1:10" x14ac:dyDescent="0.2">
      <c r="A281" s="1260"/>
      <c r="B281" s="1260"/>
      <c r="C281" s="1260"/>
      <c r="D281" s="1260"/>
      <c r="E281" s="1260"/>
      <c r="F281" s="1260"/>
      <c r="G281" s="1260"/>
      <c r="H281" s="1260"/>
      <c r="I281" s="1260"/>
      <c r="J281" s="1260"/>
    </row>
    <row r="282" spans="1:10" x14ac:dyDescent="0.2">
      <c r="A282" s="1260"/>
      <c r="B282" s="1260"/>
      <c r="C282" s="1260"/>
      <c r="D282" s="1260"/>
      <c r="E282" s="1260"/>
      <c r="F282" s="1260"/>
      <c r="G282" s="1260"/>
      <c r="H282" s="1260"/>
      <c r="I282" s="1260"/>
      <c r="J282" s="1260"/>
    </row>
    <row r="283" spans="1:10" x14ac:dyDescent="0.2">
      <c r="A283" s="1260"/>
      <c r="B283" s="1260"/>
      <c r="C283" s="1260"/>
      <c r="D283" s="1260"/>
      <c r="E283" s="1260"/>
      <c r="F283" s="1260"/>
      <c r="G283" s="1260"/>
      <c r="H283" s="1260"/>
      <c r="I283" s="1260"/>
      <c r="J283" s="1260"/>
    </row>
    <row r="284" spans="1:10" x14ac:dyDescent="0.2">
      <c r="A284" s="1260"/>
      <c r="B284" s="1260"/>
      <c r="C284" s="1260"/>
      <c r="D284" s="1260"/>
      <c r="E284" s="1260"/>
      <c r="F284" s="1260"/>
      <c r="G284" s="1260"/>
      <c r="H284" s="1260"/>
      <c r="I284" s="1260"/>
      <c r="J284" s="1260"/>
    </row>
    <row r="285" spans="1:10" x14ac:dyDescent="0.2">
      <c r="A285" s="1260"/>
      <c r="B285" s="1260"/>
      <c r="C285" s="1260"/>
      <c r="D285" s="1260"/>
      <c r="E285" s="1260"/>
      <c r="F285" s="1260"/>
      <c r="G285" s="1260"/>
      <c r="H285" s="1260"/>
      <c r="I285" s="1260"/>
      <c r="J285" s="1260"/>
    </row>
    <row r="286" spans="1:10" x14ac:dyDescent="0.2">
      <c r="A286" s="1260"/>
      <c r="B286" s="1260"/>
      <c r="C286" s="1260"/>
      <c r="D286" s="1260"/>
      <c r="E286" s="1260"/>
      <c r="F286" s="1260"/>
      <c r="G286" s="1260"/>
      <c r="H286" s="1260"/>
      <c r="I286" s="1260"/>
      <c r="J286" s="1260"/>
    </row>
    <row r="287" spans="1:10" x14ac:dyDescent="0.2">
      <c r="A287" s="1260"/>
      <c r="B287" s="1260"/>
      <c r="C287" s="1260"/>
      <c r="D287" s="1260"/>
      <c r="E287" s="1260"/>
      <c r="F287" s="1260"/>
      <c r="G287" s="1260"/>
      <c r="H287" s="1260"/>
      <c r="I287" s="1260"/>
      <c r="J287" s="1260"/>
    </row>
    <row r="288" spans="1:10" x14ac:dyDescent="0.2">
      <c r="A288" s="1260"/>
      <c r="B288" s="1260"/>
      <c r="C288" s="1260"/>
      <c r="D288" s="1260"/>
      <c r="E288" s="1260"/>
      <c r="F288" s="1260"/>
      <c r="G288" s="1260"/>
      <c r="H288" s="1260"/>
      <c r="I288" s="1260"/>
      <c r="J288" s="1260"/>
    </row>
    <row r="289" spans="1:10" x14ac:dyDescent="0.2">
      <c r="A289" s="1260"/>
      <c r="B289" s="1260"/>
      <c r="C289" s="1260"/>
      <c r="D289" s="1260"/>
      <c r="E289" s="1260"/>
      <c r="F289" s="1260"/>
      <c r="G289" s="1260"/>
      <c r="H289" s="1260"/>
      <c r="I289" s="1260"/>
      <c r="J289" s="1260"/>
    </row>
    <row r="290" spans="1:10" x14ac:dyDescent="0.2">
      <c r="A290" s="1260"/>
      <c r="B290" s="1260"/>
      <c r="C290" s="1260"/>
      <c r="D290" s="1260"/>
      <c r="E290" s="1260"/>
      <c r="F290" s="1260"/>
      <c r="G290" s="1260"/>
      <c r="H290" s="1260"/>
      <c r="I290" s="1260"/>
      <c r="J290" s="1260"/>
    </row>
    <row r="291" spans="1:10" x14ac:dyDescent="0.2">
      <c r="A291" s="1260"/>
      <c r="B291" s="1260"/>
      <c r="C291" s="1260"/>
      <c r="D291" s="1260"/>
      <c r="E291" s="1260"/>
      <c r="F291" s="1260"/>
      <c r="G291" s="1260"/>
      <c r="H291" s="1260"/>
      <c r="I291" s="1260"/>
      <c r="J291" s="1260"/>
    </row>
    <row r="292" spans="1:10" x14ac:dyDescent="0.2">
      <c r="A292" s="1260"/>
      <c r="B292" s="1260"/>
      <c r="C292" s="1260"/>
      <c r="D292" s="1260"/>
      <c r="E292" s="1260"/>
      <c r="F292" s="1260"/>
      <c r="G292" s="1260"/>
      <c r="H292" s="1260"/>
      <c r="I292" s="1260"/>
      <c r="J292" s="1260"/>
    </row>
    <row r="293" spans="1:10" x14ac:dyDescent="0.2">
      <c r="A293" s="1260"/>
      <c r="B293" s="1260"/>
      <c r="C293" s="1260"/>
      <c r="D293" s="1260"/>
      <c r="E293" s="1260"/>
      <c r="F293" s="1260"/>
      <c r="G293" s="1260"/>
      <c r="H293" s="1260"/>
      <c r="I293" s="1260"/>
      <c r="J293" s="1260"/>
    </row>
    <row r="294" spans="1:10" x14ac:dyDescent="0.2">
      <c r="A294" s="1260"/>
      <c r="B294" s="1260"/>
      <c r="C294" s="1260"/>
      <c r="D294" s="1260"/>
      <c r="E294" s="1260"/>
      <c r="F294" s="1260"/>
      <c r="G294" s="1260"/>
      <c r="H294" s="1260"/>
      <c r="I294" s="1260"/>
      <c r="J294" s="1260"/>
    </row>
    <row r="295" spans="1:10" x14ac:dyDescent="0.2">
      <c r="A295" s="1260"/>
      <c r="B295" s="1260"/>
      <c r="C295" s="1260"/>
      <c r="D295" s="1260"/>
      <c r="E295" s="1260"/>
      <c r="F295" s="1260"/>
      <c r="G295" s="1260"/>
      <c r="H295" s="1260"/>
      <c r="I295" s="1260"/>
      <c r="J295" s="1260"/>
    </row>
    <row r="296" spans="1:10" x14ac:dyDescent="0.2">
      <c r="A296" s="1260"/>
      <c r="B296" s="1260"/>
      <c r="C296" s="1260"/>
      <c r="D296" s="1260"/>
      <c r="E296" s="1260"/>
      <c r="F296" s="1260"/>
      <c r="G296" s="1260"/>
      <c r="H296" s="1260"/>
      <c r="I296" s="1260"/>
      <c r="J296" s="1260"/>
    </row>
    <row r="297" spans="1:10" x14ac:dyDescent="0.2">
      <c r="A297" s="1260"/>
      <c r="B297" s="1260"/>
      <c r="C297" s="1260"/>
      <c r="D297" s="1260"/>
      <c r="E297" s="1260"/>
      <c r="F297" s="1260"/>
      <c r="G297" s="1260"/>
      <c r="H297" s="1260"/>
      <c r="I297" s="1260"/>
      <c r="J297" s="1260"/>
    </row>
    <row r="298" spans="1:10" x14ac:dyDescent="0.2">
      <c r="A298" s="1260"/>
      <c r="B298" s="1260"/>
      <c r="C298" s="1260"/>
      <c r="D298" s="1260"/>
      <c r="E298" s="1260"/>
      <c r="F298" s="1260"/>
      <c r="G298" s="1260"/>
      <c r="H298" s="1260"/>
      <c r="I298" s="1260"/>
      <c r="J298" s="1260"/>
    </row>
    <row r="299" spans="1:10" x14ac:dyDescent="0.2">
      <c r="A299" s="1260"/>
      <c r="B299" s="1260"/>
      <c r="C299" s="1260"/>
      <c r="D299" s="1260"/>
      <c r="E299" s="1260"/>
      <c r="F299" s="1260"/>
      <c r="G299" s="1260"/>
      <c r="H299" s="1260"/>
      <c r="I299" s="1260"/>
      <c r="J299" s="1260"/>
    </row>
    <row r="300" spans="1:10" x14ac:dyDescent="0.2">
      <c r="A300" s="1260"/>
      <c r="B300" s="1260"/>
      <c r="C300" s="1260"/>
      <c r="D300" s="1260"/>
      <c r="E300" s="1260"/>
      <c r="F300" s="1260"/>
      <c r="G300" s="1260"/>
      <c r="H300" s="1260"/>
      <c r="I300" s="1260"/>
      <c r="J300" s="1260"/>
    </row>
    <row r="301" spans="1:10" x14ac:dyDescent="0.2">
      <c r="A301" s="1260"/>
      <c r="B301" s="1260"/>
      <c r="C301" s="1260"/>
      <c r="D301" s="1260"/>
      <c r="E301" s="1260"/>
      <c r="F301" s="1260"/>
      <c r="G301" s="1260"/>
      <c r="H301" s="1260"/>
      <c r="I301" s="1260"/>
      <c r="J301" s="1260"/>
    </row>
    <row r="302" spans="1:10" x14ac:dyDescent="0.2">
      <c r="A302" s="1260"/>
      <c r="B302" s="1260"/>
      <c r="C302" s="1260"/>
      <c r="D302" s="1260"/>
      <c r="E302" s="1260"/>
      <c r="F302" s="1260"/>
      <c r="G302" s="1260"/>
      <c r="H302" s="1260"/>
      <c r="I302" s="1260"/>
      <c r="J302" s="1260"/>
    </row>
    <row r="303" spans="1:10" x14ac:dyDescent="0.2">
      <c r="A303" s="1260"/>
      <c r="B303" s="1260"/>
      <c r="C303" s="1260"/>
      <c r="D303" s="1260"/>
      <c r="E303" s="1260"/>
      <c r="F303" s="1260"/>
      <c r="G303" s="1260"/>
      <c r="H303" s="1260"/>
      <c r="I303" s="1260"/>
      <c r="J303" s="1260"/>
    </row>
    <row r="304" spans="1:10" x14ac:dyDescent="0.2">
      <c r="A304" s="1260"/>
      <c r="B304" s="1260"/>
      <c r="C304" s="1260"/>
      <c r="D304" s="1260"/>
      <c r="E304" s="1260"/>
      <c r="F304" s="1260"/>
      <c r="G304" s="1260"/>
      <c r="H304" s="1260"/>
      <c r="I304" s="1260"/>
      <c r="J304" s="1260"/>
    </row>
    <row r="305" spans="1:10" x14ac:dyDescent="0.2">
      <c r="A305" s="1260"/>
      <c r="B305" s="1260"/>
      <c r="C305" s="1260"/>
      <c r="D305" s="1260"/>
      <c r="E305" s="1260"/>
      <c r="F305" s="1260"/>
      <c r="G305" s="1260"/>
      <c r="H305" s="1260"/>
      <c r="I305" s="1260"/>
      <c r="J305" s="1260"/>
    </row>
    <row r="306" spans="1:10" x14ac:dyDescent="0.2">
      <c r="A306" s="1260"/>
      <c r="B306" s="1260"/>
      <c r="C306" s="1260"/>
      <c r="D306" s="1260"/>
      <c r="E306" s="1260"/>
      <c r="F306" s="1260"/>
      <c r="G306" s="1260"/>
      <c r="H306" s="1260"/>
      <c r="I306" s="1260"/>
      <c r="J306" s="1260"/>
    </row>
    <row r="307" spans="1:10" x14ac:dyDescent="0.2">
      <c r="A307" s="1260"/>
      <c r="B307" s="1260"/>
      <c r="C307" s="1260"/>
      <c r="D307" s="1260"/>
      <c r="E307" s="1260"/>
      <c r="F307" s="1260"/>
      <c r="G307" s="1260"/>
      <c r="H307" s="1260"/>
      <c r="I307" s="1260"/>
      <c r="J307" s="1260"/>
    </row>
    <row r="308" spans="1:10" x14ac:dyDescent="0.2">
      <c r="A308" s="1260"/>
      <c r="B308" s="1260"/>
      <c r="C308" s="1260"/>
      <c r="D308" s="1260"/>
      <c r="E308" s="1260"/>
      <c r="F308" s="1260"/>
      <c r="G308" s="1260"/>
      <c r="H308" s="1260"/>
      <c r="I308" s="1260"/>
      <c r="J308" s="1260"/>
    </row>
    <row r="309" spans="1:10" x14ac:dyDescent="0.2">
      <c r="A309" s="1260"/>
      <c r="B309" s="1260"/>
      <c r="C309" s="1260"/>
      <c r="D309" s="1260"/>
      <c r="E309" s="1260"/>
      <c r="F309" s="1260"/>
      <c r="G309" s="1260"/>
      <c r="H309" s="1260"/>
      <c r="I309" s="1260"/>
      <c r="J309" s="1260"/>
    </row>
    <row r="310" spans="1:10" x14ac:dyDescent="0.2">
      <c r="A310" s="1260"/>
      <c r="B310" s="1260"/>
      <c r="C310" s="1260"/>
      <c r="D310" s="1260"/>
      <c r="E310" s="1260"/>
      <c r="F310" s="1260"/>
      <c r="G310" s="1260"/>
      <c r="H310" s="1260"/>
      <c r="I310" s="1260"/>
      <c r="J310" s="1260"/>
    </row>
    <row r="311" spans="1:10" x14ac:dyDescent="0.2">
      <c r="A311" s="1260"/>
      <c r="B311" s="1260"/>
      <c r="C311" s="1260"/>
      <c r="D311" s="1260"/>
      <c r="E311" s="1260"/>
      <c r="F311" s="1260"/>
      <c r="G311" s="1260"/>
      <c r="H311" s="1260"/>
      <c r="I311" s="1260"/>
      <c r="J311" s="1260"/>
    </row>
    <row r="312" spans="1:10" x14ac:dyDescent="0.2">
      <c r="A312" s="1260"/>
      <c r="B312" s="1260"/>
      <c r="C312" s="1260"/>
      <c r="D312" s="1260"/>
      <c r="E312" s="1260"/>
      <c r="F312" s="1260"/>
      <c r="G312" s="1260"/>
      <c r="H312" s="1260"/>
      <c r="I312" s="1260"/>
      <c r="J312" s="1260"/>
    </row>
    <row r="313" spans="1:10" x14ac:dyDescent="0.2">
      <c r="A313" s="1260"/>
      <c r="B313" s="1260"/>
      <c r="C313" s="1260"/>
      <c r="D313" s="1260"/>
      <c r="E313" s="1260"/>
      <c r="F313" s="1260"/>
      <c r="G313" s="1260"/>
      <c r="H313" s="1260"/>
      <c r="I313" s="1260"/>
      <c r="J313" s="1260"/>
    </row>
    <row r="314" spans="1:10" x14ac:dyDescent="0.2">
      <c r="A314" s="1260"/>
      <c r="B314" s="1260"/>
      <c r="C314" s="1260"/>
      <c r="D314" s="1260"/>
      <c r="E314" s="1260"/>
      <c r="F314" s="1260"/>
      <c r="G314" s="1260"/>
      <c r="H314" s="1260"/>
      <c r="I314" s="1260"/>
      <c r="J314" s="1260"/>
    </row>
    <row r="315" spans="1:10" x14ac:dyDescent="0.2">
      <c r="A315" s="1260"/>
      <c r="B315" s="1260"/>
      <c r="C315" s="1260"/>
      <c r="D315" s="1260"/>
      <c r="E315" s="1260"/>
      <c r="F315" s="1260"/>
      <c r="G315" s="1260"/>
      <c r="H315" s="1260"/>
      <c r="I315" s="1260"/>
      <c r="J315" s="1260"/>
    </row>
    <row r="316" spans="1:10" x14ac:dyDescent="0.2">
      <c r="A316" s="1260"/>
      <c r="B316" s="1260"/>
      <c r="C316" s="1260"/>
      <c r="D316" s="1260"/>
      <c r="E316" s="1260"/>
      <c r="F316" s="1260"/>
      <c r="G316" s="1260"/>
      <c r="H316" s="1260"/>
      <c r="I316" s="1260"/>
      <c r="J316" s="1260"/>
    </row>
    <row r="317" spans="1:10" x14ac:dyDescent="0.2">
      <c r="A317" s="1260"/>
      <c r="B317" s="1260"/>
      <c r="C317" s="1260"/>
      <c r="D317" s="1260"/>
      <c r="E317" s="1260"/>
      <c r="F317" s="1260"/>
      <c r="G317" s="1260"/>
      <c r="H317" s="1260"/>
      <c r="I317" s="1260"/>
      <c r="J317" s="1260"/>
    </row>
    <row r="318" spans="1:10" x14ac:dyDescent="0.2">
      <c r="A318" s="1260"/>
      <c r="B318" s="1260"/>
      <c r="C318" s="1260"/>
      <c r="D318" s="1260"/>
      <c r="E318" s="1260"/>
      <c r="F318" s="1260"/>
      <c r="G318" s="1260"/>
      <c r="H318" s="1260"/>
      <c r="I318" s="1260"/>
      <c r="J318" s="1260"/>
    </row>
    <row r="319" spans="1:10" x14ac:dyDescent="0.2">
      <c r="A319" s="1260"/>
      <c r="B319" s="1260"/>
      <c r="C319" s="1260"/>
      <c r="D319" s="1260"/>
      <c r="E319" s="1260"/>
      <c r="F319" s="1260"/>
      <c r="G319" s="1260"/>
      <c r="H319" s="1260"/>
      <c r="I319" s="1260"/>
      <c r="J319" s="1260"/>
    </row>
    <row r="320" spans="1:10" x14ac:dyDescent="0.2">
      <c r="A320" s="1260"/>
      <c r="B320" s="1260"/>
      <c r="C320" s="1260"/>
      <c r="D320" s="1260"/>
      <c r="E320" s="1260"/>
      <c r="F320" s="1260"/>
      <c r="G320" s="1260"/>
      <c r="H320" s="1260"/>
      <c r="I320" s="1260"/>
      <c r="J320" s="1260"/>
    </row>
    <row r="321" spans="1:10" x14ac:dyDescent="0.2">
      <c r="A321" s="1260"/>
      <c r="B321" s="1260"/>
      <c r="C321" s="1260"/>
      <c r="D321" s="1260"/>
      <c r="E321" s="1260"/>
      <c r="F321" s="1260"/>
      <c r="G321" s="1260"/>
      <c r="H321" s="1260"/>
      <c r="I321" s="1260"/>
      <c r="J321" s="1260"/>
    </row>
    <row r="322" spans="1:10" x14ac:dyDescent="0.2">
      <c r="A322" s="1260"/>
      <c r="B322" s="1260"/>
      <c r="C322" s="1260"/>
      <c r="D322" s="1260"/>
      <c r="E322" s="1260"/>
      <c r="F322" s="1260"/>
      <c r="G322" s="1260"/>
      <c r="H322" s="1260"/>
      <c r="I322" s="1260"/>
      <c r="J322" s="1260"/>
    </row>
    <row r="323" spans="1:10" x14ac:dyDescent="0.2">
      <c r="A323" s="1260"/>
      <c r="B323" s="1260"/>
      <c r="C323" s="1260"/>
      <c r="D323" s="1260"/>
      <c r="E323" s="1260"/>
      <c r="F323" s="1260"/>
      <c r="G323" s="1260"/>
      <c r="H323" s="1260"/>
      <c r="I323" s="1260"/>
      <c r="J323" s="1260"/>
    </row>
    <row r="324" spans="1:10" x14ac:dyDescent="0.2">
      <c r="A324" s="1260"/>
      <c r="B324" s="1260"/>
      <c r="C324" s="1260"/>
      <c r="D324" s="1260"/>
      <c r="E324" s="1260"/>
      <c r="F324" s="1260"/>
      <c r="G324" s="1260"/>
      <c r="H324" s="1260"/>
      <c r="I324" s="1260"/>
      <c r="J324" s="1260"/>
    </row>
    <row r="325" spans="1:10" x14ac:dyDescent="0.2">
      <c r="A325" s="1260"/>
      <c r="B325" s="1260"/>
      <c r="C325" s="1260"/>
      <c r="D325" s="1260"/>
      <c r="E325" s="1260"/>
      <c r="F325" s="1260"/>
      <c r="G325" s="1260"/>
      <c r="H325" s="1260"/>
      <c r="I325" s="1260"/>
      <c r="J325" s="1260"/>
    </row>
    <row r="326" spans="1:10" x14ac:dyDescent="0.2">
      <c r="A326" s="1260"/>
      <c r="B326" s="1260"/>
      <c r="C326" s="1260"/>
      <c r="D326" s="1260"/>
      <c r="E326" s="1260"/>
      <c r="F326" s="1260"/>
      <c r="G326" s="1260"/>
      <c r="H326" s="1260"/>
      <c r="I326" s="1260"/>
      <c r="J326" s="1260"/>
    </row>
    <row r="327" spans="1:10" x14ac:dyDescent="0.2">
      <c r="A327" s="1260"/>
      <c r="B327" s="1260"/>
      <c r="C327" s="1260"/>
      <c r="D327" s="1260"/>
      <c r="E327" s="1260"/>
      <c r="F327" s="1260"/>
      <c r="G327" s="1260"/>
      <c r="H327" s="1260"/>
      <c r="I327" s="1260"/>
      <c r="J327" s="1260"/>
    </row>
    <row r="328" spans="1:10" x14ac:dyDescent="0.2">
      <c r="A328" s="1260"/>
      <c r="B328" s="1260"/>
      <c r="C328" s="1260"/>
      <c r="D328" s="1260"/>
      <c r="E328" s="1260"/>
      <c r="F328" s="1260"/>
      <c r="G328" s="1260"/>
      <c r="H328" s="1260"/>
      <c r="I328" s="1260"/>
      <c r="J328" s="1260"/>
    </row>
    <row r="329" spans="1:10" x14ac:dyDescent="0.2">
      <c r="A329" s="1260"/>
      <c r="B329" s="1260"/>
      <c r="C329" s="1260"/>
      <c r="D329" s="1260"/>
      <c r="E329" s="1260"/>
      <c r="F329" s="1260"/>
      <c r="G329" s="1260"/>
      <c r="H329" s="1260"/>
      <c r="I329" s="1260"/>
      <c r="J329" s="1260"/>
    </row>
    <row r="330" spans="1:10" x14ac:dyDescent="0.2">
      <c r="A330" s="1260"/>
      <c r="B330" s="1260"/>
      <c r="C330" s="1260"/>
      <c r="D330" s="1260"/>
      <c r="E330" s="1260"/>
      <c r="F330" s="1260"/>
      <c r="G330" s="1260"/>
      <c r="H330" s="1260"/>
      <c r="I330" s="1260"/>
      <c r="J330" s="1260"/>
    </row>
    <row r="331" spans="1:10" x14ac:dyDescent="0.2">
      <c r="A331" s="1260"/>
      <c r="B331" s="1260"/>
      <c r="C331" s="1260"/>
      <c r="D331" s="1260"/>
      <c r="E331" s="1260"/>
      <c r="F331" s="1260"/>
      <c r="G331" s="1260"/>
      <c r="H331" s="1260"/>
      <c r="I331" s="1260"/>
      <c r="J331" s="1260"/>
    </row>
    <row r="332" spans="1:10" x14ac:dyDescent="0.2">
      <c r="A332" s="1260"/>
      <c r="B332" s="1260"/>
      <c r="C332" s="1260"/>
      <c r="D332" s="1260"/>
      <c r="E332" s="1260"/>
      <c r="F332" s="1260"/>
      <c r="G332" s="1260"/>
      <c r="H332" s="1260"/>
      <c r="I332" s="1260"/>
      <c r="J332" s="1260"/>
    </row>
    <row r="333" spans="1:10" x14ac:dyDescent="0.2">
      <c r="A333" s="1260"/>
      <c r="B333" s="1260"/>
      <c r="C333" s="1260"/>
      <c r="D333" s="1260"/>
      <c r="E333" s="1260"/>
      <c r="F333" s="1260"/>
      <c r="G333" s="1260"/>
      <c r="H333" s="1260"/>
      <c r="I333" s="1260"/>
      <c r="J333" s="1260"/>
    </row>
    <row r="334" spans="1:10" x14ac:dyDescent="0.2">
      <c r="A334" s="1260"/>
      <c r="B334" s="1260"/>
      <c r="C334" s="1260"/>
      <c r="D334" s="1260"/>
      <c r="E334" s="1260"/>
      <c r="F334" s="1260"/>
      <c r="G334" s="1260"/>
      <c r="H334" s="1260"/>
      <c r="I334" s="1260"/>
      <c r="J334" s="1260"/>
    </row>
    <row r="335" spans="1:10" x14ac:dyDescent="0.2">
      <c r="A335" s="1260"/>
      <c r="B335" s="1260"/>
      <c r="C335" s="1260"/>
      <c r="D335" s="1260"/>
      <c r="E335" s="1260"/>
      <c r="F335" s="1260"/>
      <c r="G335" s="1260"/>
      <c r="H335" s="1260"/>
      <c r="I335" s="1260"/>
      <c r="J335" s="1260"/>
    </row>
    <row r="336" spans="1:10" x14ac:dyDescent="0.2">
      <c r="A336" s="1260"/>
      <c r="B336" s="1260"/>
      <c r="C336" s="1260"/>
      <c r="D336" s="1260"/>
      <c r="E336" s="1260"/>
      <c r="F336" s="1260"/>
      <c r="G336" s="1260"/>
      <c r="H336" s="1260"/>
      <c r="I336" s="1260"/>
      <c r="J336" s="1260"/>
    </row>
    <row r="337" spans="1:10" x14ac:dyDescent="0.2">
      <c r="A337" s="1260"/>
      <c r="B337" s="1260"/>
      <c r="C337" s="1260"/>
      <c r="D337" s="1260"/>
      <c r="E337" s="1260"/>
      <c r="F337" s="1260"/>
      <c r="G337" s="1260"/>
      <c r="H337" s="1260"/>
      <c r="I337" s="1260"/>
      <c r="J337" s="1260"/>
    </row>
    <row r="338" spans="1:10" x14ac:dyDescent="0.2">
      <c r="A338" s="1260"/>
      <c r="B338" s="1260"/>
      <c r="C338" s="1260"/>
      <c r="D338" s="1260"/>
      <c r="E338" s="1260"/>
      <c r="F338" s="1260"/>
      <c r="G338" s="1260"/>
      <c r="H338" s="1260"/>
      <c r="I338" s="1260"/>
      <c r="J338" s="1260"/>
    </row>
    <row r="339" spans="1:10" x14ac:dyDescent="0.2">
      <c r="A339" s="1260"/>
      <c r="B339" s="1260"/>
      <c r="C339" s="1260"/>
      <c r="D339" s="1260"/>
      <c r="E339" s="1260"/>
      <c r="F339" s="1260"/>
      <c r="G339" s="1260"/>
      <c r="H339" s="1260"/>
      <c r="I339" s="1260"/>
      <c r="J339" s="1260"/>
    </row>
    <row r="340" spans="1:10" x14ac:dyDescent="0.2">
      <c r="A340" s="1260"/>
      <c r="B340" s="1260"/>
      <c r="C340" s="1260"/>
      <c r="D340" s="1260"/>
      <c r="E340" s="1260"/>
      <c r="F340" s="1260"/>
      <c r="G340" s="1260"/>
      <c r="H340" s="1260"/>
      <c r="I340" s="1260"/>
      <c r="J340" s="1260"/>
    </row>
    <row r="341" spans="1:10" x14ac:dyDescent="0.2">
      <c r="A341" s="1260"/>
      <c r="B341" s="1260"/>
      <c r="C341" s="1260"/>
      <c r="D341" s="1260"/>
      <c r="E341" s="1260"/>
      <c r="F341" s="1260"/>
      <c r="G341" s="1260"/>
      <c r="H341" s="1260"/>
      <c r="I341" s="1260"/>
      <c r="J341" s="1260"/>
    </row>
    <row r="342" spans="1:10" x14ac:dyDescent="0.2">
      <c r="A342" s="1260"/>
      <c r="B342" s="1260"/>
      <c r="C342" s="1260"/>
      <c r="D342" s="1260"/>
      <c r="E342" s="1260"/>
      <c r="F342" s="1260"/>
      <c r="G342" s="1260"/>
      <c r="H342" s="1260"/>
      <c r="I342" s="1260"/>
      <c r="J342" s="1260"/>
    </row>
    <row r="343" spans="1:10" x14ac:dyDescent="0.2">
      <c r="A343" s="1260"/>
      <c r="B343" s="1260"/>
      <c r="C343" s="1260"/>
      <c r="D343" s="1260"/>
      <c r="E343" s="1260"/>
      <c r="F343" s="1260"/>
      <c r="G343" s="1260"/>
      <c r="H343" s="1260"/>
      <c r="I343" s="1260"/>
      <c r="J343" s="1260"/>
    </row>
    <row r="344" spans="1:10" x14ac:dyDescent="0.2">
      <c r="A344" s="1260"/>
      <c r="B344" s="1260"/>
      <c r="C344" s="1260"/>
      <c r="D344" s="1260"/>
      <c r="E344" s="1260"/>
      <c r="F344" s="1260"/>
      <c r="G344" s="1260"/>
      <c r="H344" s="1260"/>
      <c r="I344" s="1260"/>
      <c r="J344" s="1260"/>
    </row>
    <row r="345" spans="1:10" x14ac:dyDescent="0.2">
      <c r="A345" s="1260"/>
      <c r="B345" s="1260"/>
      <c r="C345" s="1260"/>
      <c r="D345" s="1260"/>
      <c r="E345" s="1260"/>
      <c r="F345" s="1260"/>
      <c r="G345" s="1260"/>
      <c r="H345" s="1260"/>
      <c r="I345" s="1260"/>
      <c r="J345" s="1260"/>
    </row>
    <row r="346" spans="1:10" x14ac:dyDescent="0.2">
      <c r="A346" s="1260"/>
      <c r="B346" s="1260"/>
      <c r="C346" s="1260"/>
      <c r="D346" s="1260"/>
      <c r="E346" s="1260"/>
      <c r="F346" s="1260"/>
      <c r="G346" s="1260"/>
      <c r="H346" s="1260"/>
      <c r="I346" s="1260"/>
      <c r="J346" s="1260"/>
    </row>
    <row r="347" spans="1:10" x14ac:dyDescent="0.2">
      <c r="A347" s="1260"/>
      <c r="B347" s="1260"/>
      <c r="C347" s="1260"/>
      <c r="D347" s="1260"/>
      <c r="E347" s="1260"/>
      <c r="F347" s="1260"/>
      <c r="G347" s="1260"/>
      <c r="H347" s="1260"/>
      <c r="I347" s="1260"/>
      <c r="J347" s="1260"/>
    </row>
    <row r="348" spans="1:10" x14ac:dyDescent="0.2">
      <c r="A348" s="1260"/>
      <c r="B348" s="1260"/>
      <c r="C348" s="1260"/>
      <c r="D348" s="1260"/>
      <c r="E348" s="1260"/>
      <c r="F348" s="1260"/>
      <c r="G348" s="1260"/>
      <c r="H348" s="1260"/>
      <c r="I348" s="1260"/>
      <c r="J348" s="1260"/>
    </row>
    <row r="349" spans="1:10" x14ac:dyDescent="0.2">
      <c r="A349" s="1260"/>
      <c r="B349" s="1260"/>
      <c r="C349" s="1260"/>
      <c r="D349" s="1260"/>
      <c r="E349" s="1260"/>
      <c r="F349" s="1260"/>
      <c r="G349" s="1260"/>
      <c r="H349" s="1260"/>
      <c r="I349" s="1260"/>
      <c r="J349" s="1260"/>
    </row>
    <row r="350" spans="1:10" x14ac:dyDescent="0.2">
      <c r="A350" s="1260"/>
      <c r="B350" s="1260"/>
      <c r="C350" s="1260"/>
      <c r="D350" s="1260"/>
      <c r="E350" s="1260"/>
      <c r="F350" s="1260"/>
      <c r="G350" s="1260"/>
      <c r="H350" s="1260"/>
      <c r="I350" s="1260"/>
      <c r="J350" s="1260"/>
    </row>
    <row r="351" spans="1:10" x14ac:dyDescent="0.2">
      <c r="A351" s="1260"/>
      <c r="B351" s="1260"/>
      <c r="C351" s="1260"/>
      <c r="D351" s="1260"/>
      <c r="E351" s="1260"/>
      <c r="F351" s="1260"/>
      <c r="G351" s="1260"/>
      <c r="H351" s="1260"/>
      <c r="I351" s="1260"/>
      <c r="J351" s="1260"/>
    </row>
    <row r="352" spans="1:10" x14ac:dyDescent="0.2">
      <c r="A352" s="1260"/>
      <c r="B352" s="1260"/>
      <c r="C352" s="1260"/>
      <c r="D352" s="1260"/>
      <c r="E352" s="1260"/>
      <c r="F352" s="1260"/>
      <c r="G352" s="1260"/>
      <c r="H352" s="1260"/>
      <c r="I352" s="1260"/>
      <c r="J352" s="1260"/>
    </row>
    <row r="353" spans="1:10" x14ac:dyDescent="0.2">
      <c r="A353" s="1260"/>
      <c r="B353" s="1260"/>
      <c r="C353" s="1260"/>
      <c r="D353" s="1260"/>
      <c r="E353" s="1260"/>
      <c r="F353" s="1260"/>
      <c r="G353" s="1260"/>
      <c r="H353" s="1260"/>
      <c r="I353" s="1260"/>
      <c r="J353" s="1260"/>
    </row>
    <row r="354" spans="1:10" x14ac:dyDescent="0.2">
      <c r="A354" s="1260"/>
      <c r="B354" s="1260"/>
      <c r="C354" s="1260"/>
      <c r="D354" s="1260"/>
      <c r="E354" s="1260"/>
      <c r="F354" s="1260"/>
      <c r="G354" s="1260"/>
      <c r="H354" s="1260"/>
      <c r="I354" s="1260"/>
      <c r="J354" s="1260"/>
    </row>
    <row r="355" spans="1:10" x14ac:dyDescent="0.2">
      <c r="A355" s="1260"/>
      <c r="B355" s="1260"/>
      <c r="C355" s="1260"/>
      <c r="D355" s="1260"/>
      <c r="E355" s="1260"/>
      <c r="F355" s="1260"/>
      <c r="G355" s="1260"/>
      <c r="H355" s="1260"/>
      <c r="I355" s="1260"/>
      <c r="J355" s="1260"/>
    </row>
    <row r="356" spans="1:10" x14ac:dyDescent="0.2">
      <c r="A356" s="1260"/>
      <c r="B356" s="1260"/>
      <c r="C356" s="1260"/>
      <c r="D356" s="1260"/>
      <c r="E356" s="1260"/>
      <c r="F356" s="1260"/>
      <c r="G356" s="1260"/>
      <c r="H356" s="1260"/>
      <c r="I356" s="1260"/>
      <c r="J356" s="1260"/>
    </row>
    <row r="357" spans="1:10" x14ac:dyDescent="0.2">
      <c r="A357" s="1260"/>
      <c r="B357" s="1260"/>
      <c r="C357" s="1260"/>
      <c r="D357" s="1260"/>
      <c r="E357" s="1260"/>
      <c r="F357" s="1260"/>
      <c r="G357" s="1260"/>
      <c r="H357" s="1260"/>
      <c r="I357" s="1260"/>
      <c r="J357" s="1260"/>
    </row>
    <row r="358" spans="1:10" x14ac:dyDescent="0.2">
      <c r="A358" s="1260"/>
      <c r="B358" s="1260"/>
      <c r="C358" s="1260"/>
      <c r="D358" s="1260"/>
      <c r="E358" s="1260"/>
      <c r="F358" s="1260"/>
      <c r="G358" s="1260"/>
      <c r="H358" s="1260"/>
      <c r="I358" s="1260"/>
      <c r="J358" s="1260"/>
    </row>
    <row r="359" spans="1:10" x14ac:dyDescent="0.2">
      <c r="A359" s="1260"/>
      <c r="B359" s="1260"/>
      <c r="C359" s="1260"/>
      <c r="D359" s="1260"/>
      <c r="E359" s="1260"/>
      <c r="F359" s="1260"/>
      <c r="G359" s="1260"/>
      <c r="H359" s="1260"/>
      <c r="I359" s="1260"/>
      <c r="J359" s="1260"/>
    </row>
    <row r="360" spans="1:10" x14ac:dyDescent="0.2">
      <c r="A360" s="1260"/>
      <c r="B360" s="1260"/>
      <c r="C360" s="1260"/>
      <c r="D360" s="1260"/>
      <c r="E360" s="1260"/>
      <c r="F360" s="1260"/>
      <c r="G360" s="1260"/>
      <c r="H360" s="1260"/>
      <c r="I360" s="1260"/>
      <c r="J360" s="1260"/>
    </row>
    <row r="361" spans="1:10" x14ac:dyDescent="0.2">
      <c r="A361" s="1260"/>
      <c r="B361" s="1260"/>
      <c r="C361" s="1260"/>
      <c r="D361" s="1260"/>
      <c r="E361" s="1260"/>
      <c r="F361" s="1260"/>
      <c r="G361" s="1260"/>
      <c r="H361" s="1260"/>
      <c r="I361" s="1260"/>
      <c r="J361" s="1260"/>
    </row>
    <row r="362" spans="1:10" x14ac:dyDescent="0.2">
      <c r="A362" s="1260"/>
      <c r="B362" s="1260"/>
      <c r="C362" s="1260"/>
      <c r="D362" s="1260"/>
      <c r="E362" s="1260"/>
      <c r="F362" s="1260"/>
      <c r="G362" s="1260"/>
      <c r="H362" s="1260"/>
      <c r="I362" s="1260"/>
      <c r="J362" s="1260"/>
    </row>
    <row r="363" spans="1:10" x14ac:dyDescent="0.2">
      <c r="A363" s="1260"/>
      <c r="B363" s="1260"/>
      <c r="C363" s="1260"/>
      <c r="D363" s="1260"/>
      <c r="E363" s="1260"/>
      <c r="F363" s="1260"/>
      <c r="G363" s="1260"/>
      <c r="H363" s="1260"/>
      <c r="I363" s="1260"/>
      <c r="J363" s="1260"/>
    </row>
    <row r="364" spans="1:10" x14ac:dyDescent="0.2">
      <c r="A364" s="1260"/>
      <c r="B364" s="1260"/>
      <c r="C364" s="1260"/>
      <c r="D364" s="1260"/>
      <c r="E364" s="1260"/>
      <c r="F364" s="1260"/>
      <c r="G364" s="1260"/>
      <c r="H364" s="1260"/>
      <c r="I364" s="1260"/>
      <c r="J364" s="1260"/>
    </row>
    <row r="365" spans="1:10" x14ac:dyDescent="0.2">
      <c r="A365" s="1260"/>
      <c r="B365" s="1260"/>
      <c r="C365" s="1260"/>
      <c r="D365" s="1260"/>
      <c r="E365" s="1260"/>
      <c r="F365" s="1260"/>
      <c r="G365" s="1260"/>
      <c r="H365" s="1260"/>
      <c r="I365" s="1260"/>
      <c r="J365" s="1260"/>
    </row>
    <row r="366" spans="1:10" x14ac:dyDescent="0.2">
      <c r="A366" s="1260"/>
      <c r="B366" s="1260"/>
      <c r="C366" s="1260"/>
      <c r="D366" s="1260"/>
      <c r="E366" s="1260"/>
      <c r="F366" s="1260"/>
      <c r="G366" s="1260"/>
      <c r="H366" s="1260"/>
      <c r="I366" s="1260"/>
      <c r="J366" s="1260"/>
    </row>
    <row r="367" spans="1:10" x14ac:dyDescent="0.2">
      <c r="A367" s="1260"/>
      <c r="B367" s="1260"/>
      <c r="C367" s="1260"/>
      <c r="D367" s="1260"/>
      <c r="E367" s="1260"/>
      <c r="F367" s="1260"/>
      <c r="G367" s="1260"/>
      <c r="H367" s="1260"/>
      <c r="I367" s="1260"/>
      <c r="J367" s="1260"/>
    </row>
    <row r="368" spans="1:10" x14ac:dyDescent="0.2">
      <c r="A368" s="1260"/>
      <c r="B368" s="1260"/>
      <c r="C368" s="1260"/>
      <c r="D368" s="1260"/>
      <c r="E368" s="1260"/>
      <c r="F368" s="1260"/>
      <c r="G368" s="1260"/>
      <c r="H368" s="1260"/>
      <c r="I368" s="1260"/>
      <c r="J368" s="1260"/>
    </row>
    <row r="369" spans="1:10" x14ac:dyDescent="0.2">
      <c r="A369" s="1260"/>
      <c r="B369" s="1260"/>
      <c r="C369" s="1260"/>
      <c r="D369" s="1260"/>
      <c r="E369" s="1260"/>
      <c r="F369" s="1260"/>
      <c r="G369" s="1260"/>
      <c r="H369" s="1260"/>
      <c r="I369" s="1260"/>
      <c r="J369" s="1260"/>
    </row>
    <row r="370" spans="1:10" x14ac:dyDescent="0.2">
      <c r="A370" s="1260"/>
      <c r="B370" s="1260"/>
      <c r="C370" s="1260"/>
      <c r="D370" s="1260"/>
      <c r="E370" s="1260"/>
      <c r="F370" s="1260"/>
      <c r="G370" s="1260"/>
      <c r="H370" s="1260"/>
      <c r="I370" s="1260"/>
      <c r="J370" s="1260"/>
    </row>
    <row r="371" spans="1:10" x14ac:dyDescent="0.2">
      <c r="A371" s="1260"/>
      <c r="B371" s="1260"/>
      <c r="C371" s="1260"/>
      <c r="D371" s="1260"/>
      <c r="E371" s="1260"/>
      <c r="F371" s="1260"/>
      <c r="G371" s="1260"/>
      <c r="H371" s="1260"/>
      <c r="I371" s="1260"/>
      <c r="J371" s="1260"/>
    </row>
    <row r="372" spans="1:10" x14ac:dyDescent="0.2">
      <c r="A372" s="1260"/>
      <c r="B372" s="1260"/>
      <c r="C372" s="1260"/>
      <c r="D372" s="1260"/>
      <c r="E372" s="1260"/>
      <c r="F372" s="1260"/>
      <c r="G372" s="1260"/>
      <c r="H372" s="1260"/>
      <c r="I372" s="1260"/>
      <c r="J372" s="1260"/>
    </row>
    <row r="373" spans="1:10" x14ac:dyDescent="0.2">
      <c r="A373" s="1260"/>
      <c r="B373" s="1260"/>
      <c r="C373" s="1260"/>
      <c r="D373" s="1260"/>
      <c r="E373" s="1260"/>
      <c r="F373" s="1260"/>
      <c r="G373" s="1260"/>
      <c r="H373" s="1260"/>
      <c r="I373" s="1260"/>
      <c r="J373" s="1260"/>
    </row>
    <row r="374" spans="1:10" x14ac:dyDescent="0.2">
      <c r="A374" s="1260"/>
      <c r="B374" s="1260"/>
      <c r="C374" s="1260"/>
      <c r="D374" s="1260"/>
      <c r="E374" s="1260"/>
      <c r="F374" s="1260"/>
      <c r="G374" s="1260"/>
      <c r="H374" s="1260"/>
      <c r="I374" s="1260"/>
      <c r="J374" s="1260"/>
    </row>
    <row r="375" spans="1:10" x14ac:dyDescent="0.2">
      <c r="A375" s="1260"/>
      <c r="B375" s="1260"/>
      <c r="C375" s="1260"/>
      <c r="D375" s="1260"/>
      <c r="E375" s="1260"/>
      <c r="F375" s="1260"/>
      <c r="G375" s="1260"/>
      <c r="H375" s="1260"/>
      <c r="I375" s="1260"/>
      <c r="J375" s="1260"/>
    </row>
    <row r="376" spans="1:10" x14ac:dyDescent="0.2">
      <c r="A376" s="1260"/>
      <c r="B376" s="1260"/>
      <c r="C376" s="1260"/>
      <c r="D376" s="1260"/>
      <c r="E376" s="1260"/>
      <c r="F376" s="1260"/>
      <c r="G376" s="1260"/>
      <c r="H376" s="1260"/>
      <c r="I376" s="1260"/>
      <c r="J376" s="1260"/>
    </row>
    <row r="377" spans="1:10" x14ac:dyDescent="0.2">
      <c r="A377" s="1260"/>
      <c r="B377" s="1260"/>
      <c r="C377" s="1260"/>
      <c r="D377" s="1260"/>
      <c r="E377" s="1260"/>
      <c r="F377" s="1260"/>
      <c r="G377" s="1260"/>
      <c r="H377" s="1260"/>
      <c r="I377" s="1260"/>
      <c r="J377" s="1260"/>
    </row>
    <row r="378" spans="1:10" x14ac:dyDescent="0.2">
      <c r="A378" s="1260"/>
      <c r="B378" s="1260"/>
      <c r="C378" s="1260"/>
      <c r="D378" s="1260"/>
      <c r="E378" s="1260"/>
      <c r="F378" s="1260"/>
      <c r="G378" s="1260"/>
      <c r="H378" s="1260"/>
      <c r="I378" s="1260"/>
      <c r="J378" s="1260"/>
    </row>
    <row r="379" spans="1:10" x14ac:dyDescent="0.2">
      <c r="A379" s="1260"/>
      <c r="B379" s="1260"/>
      <c r="C379" s="1260"/>
      <c r="D379" s="1260"/>
      <c r="E379" s="1260"/>
      <c r="F379" s="1260"/>
      <c r="G379" s="1260"/>
      <c r="H379" s="1260"/>
      <c r="I379" s="1260"/>
      <c r="J379" s="1260"/>
    </row>
    <row r="380" spans="1:10" x14ac:dyDescent="0.2">
      <c r="A380" s="1260"/>
      <c r="B380" s="1260"/>
      <c r="C380" s="1260"/>
      <c r="D380" s="1260"/>
      <c r="E380" s="1260"/>
      <c r="F380" s="1260"/>
      <c r="G380" s="1260"/>
      <c r="H380" s="1260"/>
      <c r="I380" s="1260"/>
      <c r="J380" s="1260"/>
    </row>
    <row r="381" spans="1:10" x14ac:dyDescent="0.2">
      <c r="A381" s="1260"/>
      <c r="B381" s="1260"/>
      <c r="C381" s="1260"/>
      <c r="D381" s="1260"/>
      <c r="E381" s="1260"/>
      <c r="F381" s="1260"/>
      <c r="G381" s="1260"/>
      <c r="H381" s="1260"/>
      <c r="I381" s="1260"/>
      <c r="J381" s="1260"/>
    </row>
    <row r="382" spans="1:10" x14ac:dyDescent="0.2">
      <c r="A382" s="1260"/>
      <c r="B382" s="1260"/>
      <c r="C382" s="1260"/>
      <c r="D382" s="1260"/>
      <c r="E382" s="1260"/>
      <c r="F382" s="1260"/>
      <c r="G382" s="1260"/>
      <c r="H382" s="1260"/>
      <c r="I382" s="1260"/>
      <c r="J382" s="1260"/>
    </row>
    <row r="383" spans="1:10" x14ac:dyDescent="0.2">
      <c r="A383" s="1260"/>
      <c r="B383" s="1260"/>
      <c r="C383" s="1260"/>
      <c r="D383" s="1260"/>
      <c r="E383" s="1260"/>
      <c r="F383" s="1260"/>
      <c r="G383" s="1260"/>
      <c r="H383" s="1260"/>
      <c r="I383" s="1260"/>
      <c r="J383" s="1260"/>
    </row>
    <row r="384" spans="1:10" x14ac:dyDescent="0.2">
      <c r="A384" s="1260"/>
      <c r="B384" s="1260"/>
      <c r="C384" s="1260"/>
      <c r="D384" s="1260"/>
      <c r="E384" s="1260"/>
      <c r="F384" s="1260"/>
      <c r="G384" s="1260"/>
      <c r="H384" s="1260"/>
      <c r="I384" s="1260"/>
      <c r="J384" s="1260"/>
    </row>
    <row r="385" spans="1:10" x14ac:dyDescent="0.2">
      <c r="A385" s="1260"/>
      <c r="B385" s="1260"/>
      <c r="C385" s="1260"/>
      <c r="D385" s="1260"/>
      <c r="E385" s="1260"/>
      <c r="F385" s="1260"/>
      <c r="G385" s="1260"/>
      <c r="H385" s="1260"/>
      <c r="I385" s="1260"/>
      <c r="J385" s="1260"/>
    </row>
    <row r="386" spans="1:10" x14ac:dyDescent="0.2">
      <c r="A386" s="1260"/>
      <c r="B386" s="1260"/>
      <c r="C386" s="1260"/>
      <c r="D386" s="1260"/>
      <c r="E386" s="1260"/>
      <c r="F386" s="1260"/>
      <c r="G386" s="1260"/>
      <c r="H386" s="1260"/>
      <c r="I386" s="1260"/>
      <c r="J386" s="1260"/>
    </row>
    <row r="387" spans="1:10" x14ac:dyDescent="0.2">
      <c r="A387" s="1260"/>
      <c r="B387" s="1260"/>
      <c r="C387" s="1260"/>
      <c r="D387" s="1260"/>
      <c r="E387" s="1260"/>
      <c r="F387" s="1260"/>
      <c r="G387" s="1260"/>
      <c r="H387" s="1260"/>
      <c r="I387" s="1260"/>
      <c r="J387" s="1260"/>
    </row>
    <row r="388" spans="1:10" x14ac:dyDescent="0.2">
      <c r="A388" s="1260"/>
      <c r="B388" s="1260"/>
      <c r="C388" s="1260"/>
      <c r="D388" s="1260"/>
      <c r="E388" s="1260"/>
      <c r="F388" s="1260"/>
      <c r="G388" s="1260"/>
      <c r="H388" s="1260"/>
      <c r="I388" s="1260"/>
      <c r="J388" s="1260"/>
    </row>
    <row r="389" spans="1:10" x14ac:dyDescent="0.2">
      <c r="A389" s="1260"/>
      <c r="B389" s="1260"/>
      <c r="C389" s="1260"/>
      <c r="D389" s="1260"/>
      <c r="E389" s="1260"/>
      <c r="F389" s="1260"/>
      <c r="G389" s="1260"/>
      <c r="H389" s="1260"/>
      <c r="I389" s="1260"/>
      <c r="J389" s="1260"/>
    </row>
    <row r="390" spans="1:10" x14ac:dyDescent="0.2">
      <c r="A390" s="1260"/>
      <c r="B390" s="1260"/>
      <c r="C390" s="1260"/>
      <c r="D390" s="1260"/>
      <c r="E390" s="1260"/>
      <c r="F390" s="1260"/>
      <c r="G390" s="1260"/>
      <c r="H390" s="1260"/>
      <c r="I390" s="1260"/>
      <c r="J390" s="1260"/>
    </row>
    <row r="391" spans="1:10" x14ac:dyDescent="0.2">
      <c r="A391" s="1260"/>
      <c r="B391" s="1260"/>
      <c r="C391" s="1260"/>
      <c r="D391" s="1260"/>
      <c r="E391" s="1260"/>
      <c r="F391" s="1260"/>
      <c r="G391" s="1260"/>
      <c r="H391" s="1260"/>
      <c r="I391" s="1260"/>
      <c r="J391" s="1260"/>
    </row>
    <row r="392" spans="1:10" x14ac:dyDescent="0.2">
      <c r="A392" s="1260"/>
      <c r="B392" s="1260"/>
      <c r="C392" s="1260"/>
      <c r="D392" s="1260"/>
      <c r="E392" s="1260"/>
      <c r="F392" s="1260"/>
      <c r="G392" s="1260"/>
      <c r="H392" s="1260"/>
      <c r="I392" s="1260"/>
      <c r="J392" s="1260"/>
    </row>
    <row r="393" spans="1:10" x14ac:dyDescent="0.2">
      <c r="A393" s="1260"/>
      <c r="B393" s="1260"/>
      <c r="C393" s="1260"/>
      <c r="D393" s="1260"/>
      <c r="E393" s="1260"/>
      <c r="F393" s="1260"/>
      <c r="G393" s="1260"/>
      <c r="H393" s="1260"/>
      <c r="I393" s="1260"/>
      <c r="J393" s="1260"/>
    </row>
    <row r="394" spans="1:10" x14ac:dyDescent="0.2">
      <c r="A394" s="1260"/>
      <c r="B394" s="1260"/>
      <c r="C394" s="1260"/>
      <c r="D394" s="1260"/>
      <c r="E394" s="1260"/>
      <c r="F394" s="1260"/>
      <c r="G394" s="1260"/>
      <c r="H394" s="1260"/>
      <c r="I394" s="1260"/>
      <c r="J394" s="1260"/>
    </row>
    <row r="395" spans="1:10" x14ac:dyDescent="0.2">
      <c r="A395" s="1260"/>
      <c r="B395" s="1260"/>
      <c r="C395" s="1260"/>
      <c r="D395" s="1260"/>
      <c r="E395" s="1260"/>
      <c r="F395" s="1260"/>
      <c r="G395" s="1260"/>
      <c r="H395" s="1260"/>
      <c r="I395" s="1260"/>
      <c r="J395" s="1260"/>
    </row>
    <row r="396" spans="1:10" x14ac:dyDescent="0.2">
      <c r="A396" s="1260"/>
      <c r="B396" s="1260"/>
      <c r="C396" s="1260"/>
      <c r="D396" s="1260"/>
      <c r="E396" s="1260"/>
      <c r="F396" s="1260"/>
      <c r="G396" s="1260"/>
      <c r="H396" s="1260"/>
      <c r="I396" s="1260"/>
      <c r="J396" s="1260"/>
    </row>
    <row r="397" spans="1:10" x14ac:dyDescent="0.2">
      <c r="A397" s="1260"/>
      <c r="B397" s="1260"/>
      <c r="C397" s="1260"/>
      <c r="D397" s="1260"/>
      <c r="E397" s="1260"/>
      <c r="F397" s="1260"/>
      <c r="G397" s="1260"/>
      <c r="H397" s="1260"/>
      <c r="I397" s="1260"/>
      <c r="J397" s="1260"/>
    </row>
    <row r="398" spans="1:10" x14ac:dyDescent="0.2">
      <c r="A398" s="1260"/>
      <c r="B398" s="1260"/>
      <c r="C398" s="1260"/>
      <c r="D398" s="1260"/>
      <c r="E398" s="1260"/>
      <c r="F398" s="1260"/>
      <c r="G398" s="1260"/>
      <c r="H398" s="1260"/>
      <c r="I398" s="1260"/>
      <c r="J398" s="1260"/>
    </row>
    <row r="399" spans="1:10" x14ac:dyDescent="0.2">
      <c r="A399" s="1260"/>
      <c r="B399" s="1260"/>
      <c r="C399" s="1260"/>
      <c r="D399" s="1260"/>
      <c r="E399" s="1260"/>
      <c r="F399" s="1260"/>
      <c r="G399" s="1260"/>
      <c r="H399" s="1260"/>
      <c r="I399" s="1260"/>
      <c r="J399" s="1260"/>
    </row>
    <row r="400" spans="1:10" x14ac:dyDescent="0.2">
      <c r="A400" s="1260"/>
      <c r="B400" s="1260"/>
      <c r="C400" s="1260"/>
      <c r="D400" s="1260"/>
      <c r="E400" s="1260"/>
      <c r="F400" s="1260"/>
      <c r="G400" s="1260"/>
      <c r="H400" s="1260"/>
      <c r="I400" s="1260"/>
      <c r="J400" s="1260"/>
    </row>
    <row r="401" spans="1:10" x14ac:dyDescent="0.2">
      <c r="A401" s="1260"/>
      <c r="B401" s="1260"/>
      <c r="C401" s="1260"/>
      <c r="D401" s="1260"/>
      <c r="E401" s="1260"/>
      <c r="F401" s="1260"/>
      <c r="G401" s="1260"/>
      <c r="H401" s="1260"/>
      <c r="I401" s="1260"/>
      <c r="J401" s="1260"/>
    </row>
    <row r="402" spans="1:10" x14ac:dyDescent="0.2">
      <c r="A402" s="1260"/>
      <c r="B402" s="1260"/>
      <c r="C402" s="1260"/>
      <c r="D402" s="1260"/>
      <c r="E402" s="1260"/>
      <c r="F402" s="1260"/>
      <c r="G402" s="1260"/>
      <c r="H402" s="1260"/>
      <c r="I402" s="1260"/>
      <c r="J402" s="1260"/>
    </row>
    <row r="403" spans="1:10" x14ac:dyDescent="0.2">
      <c r="A403" s="1260"/>
      <c r="B403" s="1260"/>
      <c r="C403" s="1260"/>
      <c r="D403" s="1260"/>
      <c r="E403" s="1260"/>
      <c r="F403" s="1260"/>
      <c r="G403" s="1260"/>
      <c r="H403" s="1260"/>
      <c r="I403" s="1260"/>
      <c r="J403" s="1260"/>
    </row>
    <row r="404" spans="1:10" x14ac:dyDescent="0.2">
      <c r="A404" s="1260"/>
      <c r="B404" s="1260"/>
      <c r="C404" s="1260"/>
      <c r="D404" s="1260"/>
      <c r="E404" s="1260"/>
      <c r="F404" s="1260"/>
      <c r="G404" s="1260"/>
      <c r="H404" s="1260"/>
      <c r="I404" s="1260"/>
      <c r="J404" s="1260"/>
    </row>
    <row r="405" spans="1:10" x14ac:dyDescent="0.2">
      <c r="A405" s="1260"/>
      <c r="B405" s="1260"/>
      <c r="C405" s="1260"/>
      <c r="D405" s="1260"/>
      <c r="E405" s="1260"/>
      <c r="F405" s="1260"/>
      <c r="G405" s="1260"/>
      <c r="H405" s="1260"/>
      <c r="I405" s="1260"/>
      <c r="J405" s="1260"/>
    </row>
    <row r="406" spans="1:10" x14ac:dyDescent="0.2">
      <c r="A406" s="1260"/>
      <c r="B406" s="1260"/>
      <c r="C406" s="1260"/>
      <c r="D406" s="1260"/>
      <c r="E406" s="1260"/>
      <c r="F406" s="1260"/>
      <c r="G406" s="1260"/>
      <c r="H406" s="1260"/>
      <c r="I406" s="1260"/>
      <c r="J406" s="1260"/>
    </row>
    <row r="407" spans="1:10" x14ac:dyDescent="0.2">
      <c r="A407" s="1260"/>
      <c r="B407" s="1260"/>
      <c r="C407" s="1260"/>
      <c r="D407" s="1260"/>
      <c r="E407" s="1260"/>
      <c r="F407" s="1260"/>
      <c r="G407" s="1260"/>
      <c r="H407" s="1260"/>
      <c r="I407" s="1260"/>
      <c r="J407" s="1260"/>
    </row>
    <row r="408" spans="1:10" x14ac:dyDescent="0.2">
      <c r="A408" s="1260"/>
      <c r="B408" s="1260"/>
      <c r="C408" s="1260"/>
      <c r="D408" s="1260"/>
      <c r="E408" s="1260"/>
      <c r="F408" s="1260"/>
      <c r="G408" s="1260"/>
      <c r="H408" s="1260"/>
      <c r="I408" s="1260"/>
      <c r="J408" s="1260"/>
    </row>
    <row r="409" spans="1:10" x14ac:dyDescent="0.2">
      <c r="A409" s="1260"/>
      <c r="B409" s="1260"/>
      <c r="C409" s="1260"/>
      <c r="D409" s="1260"/>
      <c r="E409" s="1260"/>
      <c r="F409" s="1260"/>
      <c r="G409" s="1260"/>
      <c r="H409" s="1260"/>
      <c r="I409" s="1260"/>
      <c r="J409" s="1260"/>
    </row>
    <row r="410" spans="1:10" x14ac:dyDescent="0.2">
      <c r="A410" s="1260"/>
      <c r="B410" s="1260"/>
      <c r="C410" s="1260"/>
      <c r="D410" s="1260"/>
      <c r="E410" s="1260"/>
      <c r="F410" s="1260"/>
      <c r="G410" s="1260"/>
      <c r="H410" s="1260"/>
      <c r="I410" s="1260"/>
      <c r="J410" s="1260"/>
    </row>
    <row r="411" spans="1:10" x14ac:dyDescent="0.2">
      <c r="A411" s="1260"/>
      <c r="B411" s="1260"/>
      <c r="C411" s="1260"/>
      <c r="D411" s="1260"/>
      <c r="E411" s="1260"/>
      <c r="F411" s="1260"/>
      <c r="G411" s="1260"/>
      <c r="H411" s="1260"/>
      <c r="I411" s="1260"/>
      <c r="J411" s="1260"/>
    </row>
    <row r="412" spans="1:10" x14ac:dyDescent="0.2">
      <c r="A412" s="1260"/>
      <c r="B412" s="1260"/>
      <c r="C412" s="1260"/>
      <c r="D412" s="1260"/>
      <c r="E412" s="1260"/>
      <c r="F412" s="1260"/>
      <c r="G412" s="1260"/>
      <c r="H412" s="1260"/>
      <c r="I412" s="1260"/>
      <c r="J412" s="1260"/>
    </row>
    <row r="413" spans="1:10" x14ac:dyDescent="0.2">
      <c r="A413" s="1260"/>
      <c r="B413" s="1260"/>
      <c r="C413" s="1260"/>
      <c r="D413" s="1260"/>
      <c r="E413" s="1260"/>
      <c r="F413" s="1260"/>
      <c r="G413" s="1260"/>
      <c r="H413" s="1260"/>
      <c r="I413" s="1260"/>
      <c r="J413" s="1260"/>
    </row>
    <row r="414" spans="1:10" x14ac:dyDescent="0.2">
      <c r="A414" s="1260"/>
      <c r="B414" s="1260"/>
      <c r="C414" s="1260"/>
      <c r="D414" s="1260"/>
      <c r="E414" s="1260"/>
      <c r="F414" s="1260"/>
      <c r="G414" s="1260"/>
      <c r="H414" s="1260"/>
      <c r="I414" s="1260"/>
      <c r="J414" s="1260"/>
    </row>
    <row r="415" spans="1:10" x14ac:dyDescent="0.2">
      <c r="A415" s="1260"/>
      <c r="B415" s="1260"/>
      <c r="C415" s="1260"/>
      <c r="D415" s="1260"/>
      <c r="E415" s="1260"/>
      <c r="F415" s="1260"/>
      <c r="G415" s="1260"/>
      <c r="H415" s="1260"/>
      <c r="I415" s="1260"/>
      <c r="J415" s="1260"/>
    </row>
    <row r="416" spans="1:10" x14ac:dyDescent="0.2">
      <c r="A416" s="1260"/>
      <c r="B416" s="1260"/>
      <c r="C416" s="1260"/>
      <c r="D416" s="1260"/>
      <c r="E416" s="1260"/>
      <c r="F416" s="1260"/>
      <c r="G416" s="1260"/>
      <c r="H416" s="1260"/>
      <c r="I416" s="1260"/>
      <c r="J416" s="1260"/>
    </row>
    <row r="417" spans="1:10" x14ac:dyDescent="0.2">
      <c r="A417" s="1260"/>
      <c r="B417" s="1260"/>
      <c r="C417" s="1260"/>
      <c r="D417" s="1260"/>
      <c r="E417" s="1260"/>
      <c r="F417" s="1260"/>
      <c r="G417" s="1260"/>
      <c r="H417" s="1260"/>
      <c r="I417" s="1260"/>
      <c r="J417" s="1260"/>
    </row>
    <row r="418" spans="1:10" x14ac:dyDescent="0.2">
      <c r="A418" s="1260"/>
      <c r="B418" s="1260"/>
      <c r="C418" s="1260"/>
      <c r="D418" s="1260"/>
      <c r="E418" s="1260"/>
      <c r="F418" s="1260"/>
      <c r="G418" s="1260"/>
      <c r="H418" s="1260"/>
      <c r="I418" s="1260"/>
      <c r="J418" s="1260"/>
    </row>
    <row r="419" spans="1:10" x14ac:dyDescent="0.2">
      <c r="A419" s="1260"/>
      <c r="B419" s="1260"/>
      <c r="C419" s="1260"/>
      <c r="D419" s="1260"/>
      <c r="E419" s="1260"/>
      <c r="F419" s="1260"/>
      <c r="G419" s="1260"/>
      <c r="H419" s="1260"/>
      <c r="I419" s="1260"/>
      <c r="J419" s="1260"/>
    </row>
    <row r="420" spans="1:10" x14ac:dyDescent="0.2">
      <c r="A420" s="1260"/>
      <c r="B420" s="1260"/>
      <c r="C420" s="1260"/>
      <c r="D420" s="1260"/>
      <c r="E420" s="1260"/>
      <c r="F420" s="1260"/>
      <c r="G420" s="1260"/>
      <c r="H420" s="1260"/>
      <c r="I420" s="1260"/>
      <c r="J420" s="1260"/>
    </row>
    <row r="421" spans="1:10" x14ac:dyDescent="0.2">
      <c r="A421" s="1260"/>
      <c r="B421" s="1260"/>
      <c r="C421" s="1260"/>
      <c r="D421" s="1260"/>
      <c r="E421" s="1260"/>
      <c r="F421" s="1260"/>
      <c r="G421" s="1260"/>
      <c r="H421" s="1260"/>
      <c r="I421" s="1260"/>
      <c r="J421" s="1260"/>
    </row>
    <row r="422" spans="1:10" x14ac:dyDescent="0.2">
      <c r="A422" s="1260"/>
      <c r="B422" s="1260"/>
      <c r="C422" s="1260"/>
      <c r="D422" s="1260"/>
      <c r="E422" s="1260"/>
      <c r="F422" s="1260"/>
      <c r="G422" s="1260"/>
      <c r="H422" s="1260"/>
      <c r="I422" s="1260"/>
      <c r="J422" s="1260"/>
    </row>
    <row r="423" spans="1:10" x14ac:dyDescent="0.2">
      <c r="A423" s="1260"/>
      <c r="B423" s="1260"/>
      <c r="C423" s="1260"/>
      <c r="D423" s="1260"/>
      <c r="E423" s="1260"/>
      <c r="F423" s="1260"/>
      <c r="G423" s="1260"/>
      <c r="H423" s="1260"/>
      <c r="I423" s="1260"/>
      <c r="J423" s="1260"/>
    </row>
    <row r="424" spans="1:10" x14ac:dyDescent="0.2">
      <c r="A424" s="1260"/>
      <c r="B424" s="1260"/>
      <c r="C424" s="1260"/>
      <c r="D424" s="1260"/>
      <c r="E424" s="1260"/>
      <c r="F424" s="1260"/>
      <c r="G424" s="1260"/>
      <c r="H424" s="1260"/>
      <c r="I424" s="1260"/>
      <c r="J424" s="1260"/>
    </row>
    <row r="425" spans="1:10" x14ac:dyDescent="0.2">
      <c r="A425" s="1260"/>
      <c r="B425" s="1260"/>
      <c r="C425" s="1260"/>
      <c r="D425" s="1260"/>
      <c r="E425" s="1260"/>
      <c r="F425" s="1260"/>
      <c r="G425" s="1260"/>
      <c r="H425" s="1260"/>
      <c r="I425" s="1260"/>
      <c r="J425" s="1260"/>
    </row>
    <row r="426" spans="1:10" x14ac:dyDescent="0.2">
      <c r="A426" s="1260"/>
      <c r="B426" s="1260"/>
      <c r="C426" s="1260"/>
      <c r="D426" s="1260"/>
      <c r="E426" s="1260"/>
      <c r="F426" s="1260"/>
      <c r="G426" s="1260"/>
      <c r="H426" s="1260"/>
      <c r="I426" s="1260"/>
      <c r="J426" s="1260"/>
    </row>
    <row r="427" spans="1:10" x14ac:dyDescent="0.2">
      <c r="A427" s="1260"/>
      <c r="B427" s="1260"/>
      <c r="C427" s="1260"/>
      <c r="D427" s="1260"/>
      <c r="E427" s="1260"/>
      <c r="F427" s="1260"/>
      <c r="G427" s="1260"/>
      <c r="H427" s="1260"/>
      <c r="I427" s="1260"/>
      <c r="J427" s="1260"/>
    </row>
    <row r="428" spans="1:10" x14ac:dyDescent="0.2">
      <c r="A428" s="1260"/>
      <c r="B428" s="1260"/>
      <c r="C428" s="1260"/>
      <c r="D428" s="1260"/>
      <c r="E428" s="1260"/>
      <c r="F428" s="1260"/>
      <c r="G428" s="1260"/>
      <c r="H428" s="1260"/>
      <c r="I428" s="1260"/>
      <c r="J428" s="1260"/>
    </row>
    <row r="429" spans="1:10" x14ac:dyDescent="0.2">
      <c r="A429" s="1260"/>
      <c r="B429" s="1260"/>
      <c r="C429" s="1260"/>
      <c r="D429" s="1260"/>
      <c r="E429" s="1260"/>
      <c r="F429" s="1260"/>
      <c r="G429" s="1260"/>
      <c r="H429" s="1260"/>
      <c r="I429" s="1260"/>
      <c r="J429" s="1260"/>
    </row>
    <row r="430" spans="1:10" x14ac:dyDescent="0.2">
      <c r="A430" s="1260"/>
      <c r="B430" s="1260"/>
      <c r="C430" s="1260"/>
      <c r="D430" s="1260"/>
      <c r="E430" s="1260"/>
      <c r="F430" s="1260"/>
      <c r="G430" s="1260"/>
      <c r="H430" s="1260"/>
      <c r="I430" s="1260"/>
      <c r="J430" s="1260"/>
    </row>
    <row r="431" spans="1:10" x14ac:dyDescent="0.2">
      <c r="A431" s="1260"/>
      <c r="B431" s="1260"/>
      <c r="C431" s="1260"/>
      <c r="D431" s="1260"/>
      <c r="E431" s="1260"/>
      <c r="F431" s="1260"/>
      <c r="G431" s="1260"/>
      <c r="H431" s="1260"/>
      <c r="I431" s="1260"/>
      <c r="J431" s="1260"/>
    </row>
    <row r="432" spans="1:10" x14ac:dyDescent="0.2">
      <c r="A432" s="1260"/>
      <c r="B432" s="1260"/>
      <c r="C432" s="1260"/>
      <c r="D432" s="1260"/>
      <c r="E432" s="1260"/>
      <c r="F432" s="1260"/>
      <c r="G432" s="1260"/>
      <c r="H432" s="1260"/>
      <c r="I432" s="1260"/>
      <c r="J432" s="1260"/>
    </row>
    <row r="433" spans="1:10" x14ac:dyDescent="0.2">
      <c r="A433" s="1260"/>
      <c r="B433" s="1260"/>
      <c r="C433" s="1260"/>
      <c r="D433" s="1260"/>
      <c r="E433" s="1260"/>
      <c r="F433" s="1260"/>
      <c r="G433" s="1260"/>
      <c r="H433" s="1260"/>
      <c r="I433" s="1260"/>
      <c r="J433" s="1260"/>
    </row>
    <row r="434" spans="1:10" x14ac:dyDescent="0.2">
      <c r="A434" s="1260"/>
      <c r="B434" s="1260"/>
      <c r="C434" s="1260"/>
      <c r="D434" s="1260"/>
      <c r="E434" s="1260"/>
      <c r="F434" s="1260"/>
      <c r="G434" s="1260"/>
      <c r="H434" s="1260"/>
      <c r="I434" s="1260"/>
      <c r="J434" s="1260"/>
    </row>
    <row r="435" spans="1:10" x14ac:dyDescent="0.2">
      <c r="A435" s="1260"/>
      <c r="B435" s="1260"/>
      <c r="C435" s="1260"/>
      <c r="D435" s="1260"/>
      <c r="E435" s="1260"/>
      <c r="F435" s="1260"/>
      <c r="G435" s="1260"/>
      <c r="H435" s="1260"/>
      <c r="I435" s="1260"/>
      <c r="J435" s="1260"/>
    </row>
    <row r="436" spans="1:10" x14ac:dyDescent="0.2">
      <c r="A436" s="1260"/>
      <c r="B436" s="1260"/>
      <c r="C436" s="1260"/>
      <c r="D436" s="1260"/>
      <c r="E436" s="1260"/>
      <c r="F436" s="1260"/>
      <c r="G436" s="1260"/>
      <c r="H436" s="1260"/>
      <c r="I436" s="1260"/>
      <c r="J436" s="1260"/>
    </row>
    <row r="437" spans="1:10" x14ac:dyDescent="0.2">
      <c r="A437" s="1260"/>
      <c r="B437" s="1260"/>
      <c r="C437" s="1260"/>
      <c r="D437" s="1260"/>
      <c r="E437" s="1260"/>
      <c r="F437" s="1260"/>
      <c r="G437" s="1260"/>
      <c r="H437" s="1260"/>
      <c r="I437" s="1260"/>
      <c r="J437" s="1260"/>
    </row>
    <row r="438" spans="1:10" x14ac:dyDescent="0.2">
      <c r="A438" s="1260"/>
      <c r="B438" s="1260"/>
      <c r="C438" s="1260"/>
      <c r="D438" s="1260"/>
      <c r="E438" s="1260"/>
      <c r="F438" s="1260"/>
      <c r="G438" s="1260"/>
      <c r="H438" s="1260"/>
      <c r="I438" s="1260"/>
      <c r="J438" s="1260"/>
    </row>
    <row r="439" spans="1:10" x14ac:dyDescent="0.2">
      <c r="A439" s="1260"/>
      <c r="B439" s="1260"/>
      <c r="C439" s="1260"/>
      <c r="D439" s="1260"/>
      <c r="E439" s="1260"/>
      <c r="F439" s="1260"/>
      <c r="G439" s="1260"/>
      <c r="H439" s="1260"/>
      <c r="I439" s="1260"/>
      <c r="J439" s="1260"/>
    </row>
    <row r="440" spans="1:10" x14ac:dyDescent="0.2">
      <c r="A440" s="1260"/>
      <c r="B440" s="1260"/>
      <c r="C440" s="1260"/>
      <c r="D440" s="1260"/>
      <c r="E440" s="1260"/>
      <c r="F440" s="1260"/>
      <c r="G440" s="1260"/>
      <c r="H440" s="1260"/>
      <c r="I440" s="1260"/>
      <c r="J440" s="1260"/>
    </row>
    <row r="441" spans="1:10" x14ac:dyDescent="0.2">
      <c r="A441" s="1260"/>
      <c r="B441" s="1260"/>
      <c r="C441" s="1260"/>
      <c r="D441" s="1260"/>
      <c r="E441" s="1260"/>
      <c r="F441" s="1260"/>
      <c r="G441" s="1260"/>
      <c r="H441" s="1260"/>
      <c r="I441" s="1260"/>
      <c r="J441" s="1260"/>
    </row>
    <row r="442" spans="1:10" x14ac:dyDescent="0.2">
      <c r="A442" s="1260"/>
      <c r="B442" s="1260"/>
      <c r="C442" s="1260"/>
      <c r="D442" s="1260"/>
      <c r="E442" s="1260"/>
      <c r="F442" s="1260"/>
      <c r="G442" s="1260"/>
      <c r="H442" s="1260"/>
      <c r="I442" s="1260"/>
      <c r="J442" s="1260"/>
    </row>
    <row r="443" spans="1:10" x14ac:dyDescent="0.2">
      <c r="A443" s="1260"/>
      <c r="B443" s="1260"/>
      <c r="C443" s="1260"/>
      <c r="D443" s="1260"/>
      <c r="E443" s="1260"/>
      <c r="F443" s="1260"/>
      <c r="G443" s="1260"/>
      <c r="H443" s="1260"/>
      <c r="I443" s="1260"/>
      <c r="J443" s="1260"/>
    </row>
    <row r="444" spans="1:10" x14ac:dyDescent="0.2">
      <c r="A444" s="1260"/>
      <c r="B444" s="1260"/>
      <c r="C444" s="1260"/>
      <c r="D444" s="1260"/>
      <c r="E444" s="1260"/>
      <c r="F444" s="1260"/>
      <c r="G444" s="1260"/>
      <c r="H444" s="1260"/>
      <c r="I444" s="1260"/>
      <c r="J444" s="1260"/>
    </row>
    <row r="445" spans="1:10" x14ac:dyDescent="0.2">
      <c r="A445" s="1260"/>
      <c r="B445" s="1260"/>
      <c r="C445" s="1260"/>
      <c r="D445" s="1260"/>
      <c r="E445" s="1260"/>
      <c r="F445" s="1260"/>
      <c r="G445" s="1260"/>
      <c r="H445" s="1260"/>
      <c r="I445" s="1260"/>
      <c r="J445" s="1260"/>
    </row>
    <row r="446" spans="1:10" x14ac:dyDescent="0.2">
      <c r="A446" s="1260"/>
      <c r="B446" s="1260"/>
      <c r="C446" s="1260"/>
      <c r="D446" s="1260"/>
      <c r="E446" s="1260"/>
      <c r="F446" s="1260"/>
      <c r="G446" s="1260"/>
      <c r="H446" s="1260"/>
      <c r="I446" s="1260"/>
      <c r="J446" s="1260"/>
    </row>
    <row r="447" spans="1:10" x14ac:dyDescent="0.2">
      <c r="A447" s="1260"/>
      <c r="B447" s="1260"/>
      <c r="C447" s="1260"/>
      <c r="D447" s="1260"/>
      <c r="E447" s="1260"/>
      <c r="F447" s="1260"/>
      <c r="G447" s="1260"/>
      <c r="H447" s="1260"/>
      <c r="I447" s="1260"/>
      <c r="J447" s="1260"/>
    </row>
    <row r="448" spans="1:10" x14ac:dyDescent="0.2">
      <c r="A448" s="1260"/>
      <c r="B448" s="1260"/>
      <c r="C448" s="1260"/>
      <c r="D448" s="1260"/>
      <c r="E448" s="1260"/>
      <c r="F448" s="1260"/>
      <c r="G448" s="1260"/>
      <c r="H448" s="1260"/>
      <c r="I448" s="1260"/>
      <c r="J448" s="1260"/>
    </row>
    <row r="449" spans="1:10" x14ac:dyDescent="0.2">
      <c r="A449" s="1260"/>
      <c r="B449" s="1260"/>
      <c r="C449" s="1260"/>
      <c r="D449" s="1260"/>
      <c r="E449" s="1260"/>
      <c r="F449" s="1260"/>
      <c r="G449" s="1260"/>
      <c r="H449" s="1260"/>
      <c r="I449" s="1260"/>
      <c r="J449" s="1260"/>
    </row>
    <row r="450" spans="1:10" x14ac:dyDescent="0.2">
      <c r="A450" s="1260"/>
      <c r="B450" s="1260"/>
      <c r="C450" s="1260"/>
      <c r="D450" s="1260"/>
      <c r="E450" s="1260"/>
      <c r="F450" s="1260"/>
      <c r="G450" s="1260"/>
      <c r="H450" s="1260"/>
      <c r="I450" s="1260"/>
      <c r="J450" s="1260"/>
    </row>
    <row r="451" spans="1:10" x14ac:dyDescent="0.2">
      <c r="A451" s="1260"/>
      <c r="B451" s="1260"/>
      <c r="C451" s="1260"/>
      <c r="D451" s="1260"/>
      <c r="E451" s="1260"/>
      <c r="F451" s="1260"/>
      <c r="G451" s="1260"/>
      <c r="H451" s="1260"/>
      <c r="I451" s="1260"/>
      <c r="J451" s="1260"/>
    </row>
    <row r="452" spans="1:10" x14ac:dyDescent="0.2">
      <c r="A452" s="1260"/>
      <c r="B452" s="1260"/>
      <c r="C452" s="1260"/>
      <c r="D452" s="1260"/>
      <c r="E452" s="1260"/>
      <c r="F452" s="1260"/>
      <c r="G452" s="1260"/>
      <c r="H452" s="1260"/>
      <c r="I452" s="1260"/>
      <c r="J452" s="1260"/>
    </row>
    <row r="453" spans="1:10" x14ac:dyDescent="0.2">
      <c r="A453" s="1260"/>
      <c r="B453" s="1260"/>
      <c r="C453" s="1260"/>
      <c r="D453" s="1260"/>
      <c r="E453" s="1260"/>
      <c r="F453" s="1260"/>
      <c r="G453" s="1260"/>
      <c r="H453" s="1260"/>
      <c r="I453" s="1260"/>
      <c r="J453" s="1260"/>
    </row>
    <row r="454" spans="1:10" x14ac:dyDescent="0.2">
      <c r="A454" s="1260"/>
      <c r="B454" s="1260"/>
      <c r="C454" s="1260"/>
      <c r="D454" s="1260"/>
      <c r="E454" s="1260"/>
      <c r="F454" s="1260"/>
      <c r="G454" s="1260"/>
      <c r="H454" s="1260"/>
      <c r="I454" s="1260"/>
      <c r="J454" s="1260"/>
    </row>
    <row r="455" spans="1:10" x14ac:dyDescent="0.2">
      <c r="A455" s="1260"/>
      <c r="B455" s="1260"/>
      <c r="C455" s="1260"/>
      <c r="D455" s="1260"/>
      <c r="E455" s="1260"/>
      <c r="F455" s="1260"/>
      <c r="G455" s="1260"/>
      <c r="H455" s="1260"/>
      <c r="I455" s="1260"/>
      <c r="J455" s="1260"/>
    </row>
    <row r="456" spans="1:10" x14ac:dyDescent="0.2">
      <c r="A456" s="1260"/>
      <c r="B456" s="1260"/>
      <c r="C456" s="1260"/>
      <c r="D456" s="1260"/>
      <c r="E456" s="1260"/>
      <c r="F456" s="1260"/>
      <c r="G456" s="1260"/>
      <c r="H456" s="1260"/>
      <c r="I456" s="1260"/>
      <c r="J456" s="1260"/>
    </row>
    <row r="457" spans="1:10" x14ac:dyDescent="0.2">
      <c r="A457" s="1260"/>
      <c r="B457" s="1260"/>
      <c r="C457" s="1260"/>
      <c r="D457" s="1260"/>
      <c r="E457" s="1260"/>
      <c r="F457" s="1260"/>
      <c r="G457" s="1260"/>
      <c r="H457" s="1260"/>
      <c r="I457" s="1260"/>
      <c r="J457" s="1260"/>
    </row>
    <row r="458" spans="1:10" x14ac:dyDescent="0.2">
      <c r="A458" s="1260"/>
      <c r="B458" s="1260"/>
      <c r="C458" s="1260"/>
      <c r="D458" s="1260"/>
      <c r="E458" s="1260"/>
      <c r="F458" s="1260"/>
      <c r="G458" s="1260"/>
      <c r="H458" s="1260"/>
      <c r="I458" s="1260"/>
      <c r="J458" s="1260"/>
    </row>
    <row r="459" spans="1:10" x14ac:dyDescent="0.2">
      <c r="A459" s="1260"/>
      <c r="B459" s="1260"/>
      <c r="C459" s="1260"/>
      <c r="D459" s="1260"/>
      <c r="E459" s="1260"/>
      <c r="F459" s="1260"/>
      <c r="G459" s="1260"/>
      <c r="H459" s="1260"/>
      <c r="I459" s="1260"/>
      <c r="J459" s="1260"/>
    </row>
    <row r="460" spans="1:10" x14ac:dyDescent="0.2">
      <c r="A460" s="1260"/>
      <c r="B460" s="1260"/>
      <c r="C460" s="1260"/>
      <c r="D460" s="1260"/>
      <c r="E460" s="1260"/>
      <c r="F460" s="1260"/>
      <c r="G460" s="1260"/>
      <c r="H460" s="1260"/>
      <c r="I460" s="1260"/>
      <c r="J460" s="1260"/>
    </row>
    <row r="461" spans="1:10" x14ac:dyDescent="0.2">
      <c r="A461" s="1260"/>
      <c r="B461" s="1260"/>
      <c r="C461" s="1260"/>
      <c r="D461" s="1260"/>
      <c r="E461" s="1260"/>
      <c r="F461" s="1260"/>
      <c r="G461" s="1260"/>
      <c r="H461" s="1260"/>
      <c r="I461" s="1260"/>
      <c r="J461" s="1260"/>
    </row>
    <row r="462" spans="1:10" x14ac:dyDescent="0.2">
      <c r="A462" s="1260"/>
      <c r="B462" s="1260"/>
      <c r="C462" s="1260"/>
      <c r="D462" s="1260"/>
      <c r="E462" s="1260"/>
      <c r="F462" s="1260"/>
      <c r="G462" s="1260"/>
      <c r="H462" s="1260"/>
      <c r="I462" s="1260"/>
      <c r="J462" s="1260"/>
    </row>
    <row r="463" spans="1:10" x14ac:dyDescent="0.2">
      <c r="A463" s="1260"/>
      <c r="B463" s="1260"/>
      <c r="C463" s="1260"/>
      <c r="D463" s="1260"/>
      <c r="E463" s="1260"/>
      <c r="F463" s="1260"/>
      <c r="G463" s="1260"/>
      <c r="H463" s="1260"/>
      <c r="I463" s="1260"/>
      <c r="J463" s="1260"/>
    </row>
    <row r="464" spans="1:10" x14ac:dyDescent="0.2">
      <c r="A464" s="1260"/>
      <c r="B464" s="1260"/>
      <c r="C464" s="1260"/>
      <c r="D464" s="1260"/>
      <c r="E464" s="1260"/>
      <c r="F464" s="1260"/>
      <c r="G464" s="1260"/>
      <c r="H464" s="1260"/>
      <c r="I464" s="1260"/>
      <c r="J464" s="1260"/>
    </row>
    <row r="465" spans="1:10" x14ac:dyDescent="0.2">
      <c r="A465" s="1260"/>
      <c r="B465" s="1260"/>
      <c r="C465" s="1260"/>
      <c r="D465" s="1260"/>
      <c r="E465" s="1260"/>
      <c r="F465" s="1260"/>
      <c r="G465" s="1260"/>
      <c r="H465" s="1260"/>
      <c r="I465" s="1260"/>
      <c r="J465" s="1260"/>
    </row>
    <row r="466" spans="1:10" x14ac:dyDescent="0.2">
      <c r="A466" s="1260"/>
      <c r="B466" s="1260"/>
      <c r="C466" s="1260"/>
      <c r="D466" s="1260"/>
      <c r="E466" s="1260"/>
      <c r="F466" s="1260"/>
      <c r="G466" s="1260"/>
      <c r="H466" s="1260"/>
      <c r="I466" s="1260"/>
      <c r="J466" s="1260"/>
    </row>
    <row r="467" spans="1:10" x14ac:dyDescent="0.2">
      <c r="A467" s="1260"/>
      <c r="B467" s="1260"/>
      <c r="C467" s="1260"/>
      <c r="D467" s="1260"/>
      <c r="E467" s="1260"/>
      <c r="F467" s="1260"/>
      <c r="G467" s="1260"/>
      <c r="H467" s="1260"/>
      <c r="I467" s="1260"/>
      <c r="J467" s="1260"/>
    </row>
    <row r="468" spans="1:10" x14ac:dyDescent="0.2">
      <c r="A468" s="1260"/>
      <c r="B468" s="1260"/>
      <c r="C468" s="1260"/>
      <c r="D468" s="1260"/>
      <c r="E468" s="1260"/>
      <c r="F468" s="1260"/>
      <c r="G468" s="1260"/>
      <c r="H468" s="1260"/>
      <c r="I468" s="1260"/>
      <c r="J468" s="1260"/>
    </row>
    <row r="469" spans="1:10" x14ac:dyDescent="0.2">
      <c r="A469" s="1260"/>
      <c r="B469" s="1260"/>
      <c r="C469" s="1260"/>
      <c r="D469" s="1260"/>
      <c r="E469" s="1260"/>
      <c r="F469" s="1260"/>
      <c r="G469" s="1260"/>
      <c r="H469" s="1260"/>
      <c r="I469" s="1260"/>
      <c r="J469" s="1260"/>
    </row>
    <row r="470" spans="1:10" x14ac:dyDescent="0.2">
      <c r="A470" s="1260"/>
      <c r="B470" s="1260"/>
      <c r="C470" s="1260"/>
      <c r="D470" s="1260"/>
      <c r="E470" s="1260"/>
      <c r="F470" s="1260"/>
      <c r="G470" s="1260"/>
      <c r="H470" s="1260"/>
      <c r="I470" s="1260"/>
      <c r="J470" s="1260"/>
    </row>
    <row r="471" spans="1:10" x14ac:dyDescent="0.2">
      <c r="A471" s="1260"/>
      <c r="B471" s="1260"/>
      <c r="C471" s="1260"/>
      <c r="D471" s="1260"/>
      <c r="E471" s="1260"/>
      <c r="F471" s="1260"/>
      <c r="G471" s="1260"/>
      <c r="H471" s="1260"/>
      <c r="I471" s="1260"/>
      <c r="J471" s="1260"/>
    </row>
    <row r="472" spans="1:10" x14ac:dyDescent="0.2">
      <c r="A472" s="1260"/>
      <c r="B472" s="1260"/>
      <c r="C472" s="1260"/>
      <c r="D472" s="1260"/>
      <c r="E472" s="1260"/>
      <c r="F472" s="1260"/>
      <c r="G472" s="1260"/>
      <c r="H472" s="1260"/>
      <c r="I472" s="1260"/>
      <c r="J472" s="1260"/>
    </row>
    <row r="473" spans="1:10" x14ac:dyDescent="0.2">
      <c r="A473" s="1260"/>
      <c r="B473" s="1260"/>
      <c r="C473" s="1260"/>
      <c r="D473" s="1260"/>
      <c r="E473" s="1260"/>
      <c r="F473" s="1260"/>
      <c r="G473" s="1260"/>
      <c r="H473" s="1260"/>
      <c r="I473" s="1260"/>
      <c r="J473" s="1260"/>
    </row>
    <row r="474" spans="1:10" x14ac:dyDescent="0.2">
      <c r="A474" s="1260"/>
      <c r="B474" s="1260"/>
      <c r="C474" s="1260"/>
      <c r="D474" s="1260"/>
      <c r="E474" s="1260"/>
      <c r="F474" s="1260"/>
      <c r="G474" s="1260"/>
      <c r="H474" s="1260"/>
      <c r="I474" s="1260"/>
      <c r="J474" s="1260"/>
    </row>
    <row r="475" spans="1:10" x14ac:dyDescent="0.2">
      <c r="A475" s="1260"/>
      <c r="B475" s="1260"/>
      <c r="C475" s="1260"/>
      <c r="D475" s="1260"/>
      <c r="E475" s="1260"/>
      <c r="F475" s="1260"/>
      <c r="G475" s="1260"/>
      <c r="H475" s="1260"/>
      <c r="I475" s="1260"/>
      <c r="J475" s="1260"/>
    </row>
    <row r="476" spans="1:10" x14ac:dyDescent="0.2">
      <c r="A476" s="1260"/>
      <c r="B476" s="1260"/>
      <c r="C476" s="1260"/>
      <c r="D476" s="1260"/>
      <c r="E476" s="1260"/>
      <c r="F476" s="1260"/>
      <c r="G476" s="1260"/>
      <c r="H476" s="1260"/>
      <c r="I476" s="1260"/>
      <c r="J476" s="1260"/>
    </row>
    <row r="477" spans="1:10" x14ac:dyDescent="0.2">
      <c r="A477" s="1260"/>
      <c r="B477" s="1260"/>
      <c r="C477" s="1260"/>
      <c r="D477" s="1260"/>
      <c r="E477" s="1260"/>
      <c r="F477" s="1260"/>
      <c r="G477" s="1260"/>
      <c r="H477" s="1260"/>
      <c r="I477" s="1260"/>
      <c r="J477" s="1260"/>
    </row>
    <row r="478" spans="1:10" x14ac:dyDescent="0.2">
      <c r="A478" s="1260"/>
      <c r="B478" s="1260"/>
      <c r="C478" s="1260"/>
      <c r="D478" s="1260"/>
      <c r="E478" s="1260"/>
      <c r="F478" s="1260"/>
      <c r="G478" s="1260"/>
      <c r="H478" s="1260"/>
      <c r="I478" s="1260"/>
      <c r="J478" s="1260"/>
    </row>
    <row r="479" spans="1:10" x14ac:dyDescent="0.2">
      <c r="A479" s="1260"/>
      <c r="B479" s="1260"/>
      <c r="C479" s="1260"/>
      <c r="D479" s="1260"/>
      <c r="E479" s="1260"/>
      <c r="F479" s="1260"/>
      <c r="G479" s="1260"/>
      <c r="H479" s="1260"/>
      <c r="I479" s="1260"/>
      <c r="J479" s="1260"/>
    </row>
    <row r="480" spans="1:10" x14ac:dyDescent="0.2">
      <c r="A480" s="1260"/>
      <c r="B480" s="1260"/>
      <c r="C480" s="1260"/>
      <c r="D480" s="1260"/>
      <c r="E480" s="1260"/>
      <c r="F480" s="1260"/>
      <c r="G480" s="1260"/>
      <c r="H480" s="1260"/>
      <c r="I480" s="1260"/>
      <c r="J480" s="1260"/>
    </row>
    <row r="481" spans="1:10" x14ac:dyDescent="0.2">
      <c r="A481" s="1260"/>
      <c r="B481" s="1260"/>
      <c r="C481" s="1260"/>
      <c r="D481" s="1260"/>
      <c r="E481" s="1260"/>
      <c r="F481" s="1260"/>
      <c r="G481" s="1260"/>
      <c r="H481" s="1260"/>
      <c r="I481" s="1260"/>
      <c r="J481" s="1260"/>
    </row>
    <row r="482" spans="1:10" x14ac:dyDescent="0.2">
      <c r="A482" s="1260"/>
      <c r="B482" s="1260"/>
      <c r="C482" s="1260"/>
      <c r="D482" s="1260"/>
      <c r="E482" s="1260"/>
      <c r="F482" s="1260"/>
      <c r="G482" s="1260"/>
      <c r="H482" s="1260"/>
      <c r="I482" s="1260"/>
      <c r="J482" s="1260"/>
    </row>
    <row r="483" spans="1:10" x14ac:dyDescent="0.2">
      <c r="A483" s="1260"/>
      <c r="B483" s="1260"/>
      <c r="C483" s="1260"/>
      <c r="D483" s="1260"/>
      <c r="E483" s="1260"/>
      <c r="F483" s="1260"/>
      <c r="G483" s="1260"/>
      <c r="H483" s="1260"/>
      <c r="I483" s="1260"/>
      <c r="J483" s="1260"/>
    </row>
    <row r="484" spans="1:10" x14ac:dyDescent="0.2">
      <c r="A484" s="1260"/>
      <c r="B484" s="1260"/>
      <c r="C484" s="1260"/>
      <c r="D484" s="1260"/>
      <c r="E484" s="1260"/>
      <c r="F484" s="1260"/>
      <c r="G484" s="1260"/>
      <c r="H484" s="1260"/>
      <c r="I484" s="1260"/>
      <c r="J484" s="1260"/>
    </row>
    <row r="485" spans="1:10" x14ac:dyDescent="0.2">
      <c r="A485" s="1260"/>
      <c r="B485" s="1260"/>
      <c r="C485" s="1260"/>
      <c r="D485" s="1260"/>
      <c r="E485" s="1260"/>
      <c r="F485" s="1260"/>
      <c r="G485" s="1260"/>
      <c r="H485" s="1260"/>
      <c r="I485" s="1260"/>
      <c r="J485" s="1260"/>
    </row>
    <row r="486" spans="1:10" x14ac:dyDescent="0.2">
      <c r="A486" s="1260"/>
      <c r="B486" s="1260"/>
      <c r="C486" s="1260"/>
      <c r="D486" s="1260"/>
      <c r="E486" s="1260"/>
      <c r="F486" s="1260"/>
      <c r="G486" s="1260"/>
      <c r="H486" s="1260"/>
      <c r="I486" s="1260"/>
      <c r="J486" s="1260"/>
    </row>
    <row r="487" spans="1:10" x14ac:dyDescent="0.2">
      <c r="A487" s="1260"/>
      <c r="B487" s="1260"/>
      <c r="C487" s="1260"/>
      <c r="D487" s="1260"/>
      <c r="E487" s="1260"/>
      <c r="F487" s="1260"/>
      <c r="G487" s="1260"/>
      <c r="H487" s="1260"/>
      <c r="I487" s="1260"/>
      <c r="J487" s="1260"/>
    </row>
    <row r="488" spans="1:10" x14ac:dyDescent="0.2">
      <c r="A488" s="1260"/>
      <c r="B488" s="1260"/>
      <c r="C488" s="1260"/>
      <c r="D488" s="1260"/>
      <c r="E488" s="1260"/>
      <c r="F488" s="1260"/>
      <c r="G488" s="1260"/>
      <c r="H488" s="1260"/>
      <c r="I488" s="1260"/>
      <c r="J488" s="1260"/>
    </row>
    <row r="489" spans="1:10" x14ac:dyDescent="0.2">
      <c r="A489" s="1260"/>
      <c r="B489" s="1260"/>
      <c r="C489" s="1260"/>
      <c r="D489" s="1260"/>
      <c r="E489" s="1260"/>
      <c r="F489" s="1260"/>
      <c r="G489" s="1260"/>
      <c r="H489" s="1260"/>
      <c r="I489" s="1260"/>
      <c r="J489" s="1260"/>
    </row>
    <row r="490" spans="1:10" x14ac:dyDescent="0.2">
      <c r="A490" s="1260"/>
      <c r="B490" s="1260"/>
      <c r="C490" s="1260"/>
      <c r="D490" s="1260"/>
      <c r="E490" s="1260"/>
      <c r="F490" s="1260"/>
      <c r="G490" s="1260"/>
      <c r="H490" s="1260"/>
      <c r="I490" s="1260"/>
      <c r="J490" s="1260"/>
    </row>
    <row r="491" spans="1:10" x14ac:dyDescent="0.2">
      <c r="A491" s="1260"/>
      <c r="B491" s="1260"/>
      <c r="C491" s="1260"/>
      <c r="D491" s="1260"/>
      <c r="E491" s="1260"/>
      <c r="F491" s="1260"/>
      <c r="G491" s="1260"/>
      <c r="H491" s="1260"/>
      <c r="I491" s="1260"/>
      <c r="J491" s="1260"/>
    </row>
    <row r="492" spans="1:10" x14ac:dyDescent="0.2">
      <c r="A492" s="1260"/>
      <c r="B492" s="1260"/>
      <c r="C492" s="1260"/>
      <c r="D492" s="1260"/>
      <c r="E492" s="1260"/>
      <c r="F492" s="1260"/>
      <c r="G492" s="1260"/>
      <c r="H492" s="1260"/>
      <c r="I492" s="1260"/>
      <c r="J492" s="1260"/>
    </row>
    <row r="493" spans="1:10" x14ac:dyDescent="0.2">
      <c r="A493" s="1260"/>
      <c r="B493" s="1260"/>
      <c r="C493" s="1260"/>
      <c r="D493" s="1260"/>
      <c r="E493" s="1260"/>
      <c r="F493" s="1260"/>
      <c r="G493" s="1260"/>
      <c r="H493" s="1260"/>
      <c r="I493" s="1260"/>
      <c r="J493" s="1260"/>
    </row>
    <row r="494" spans="1:10" x14ac:dyDescent="0.2">
      <c r="A494" s="1260"/>
      <c r="B494" s="1260"/>
      <c r="C494" s="1260"/>
      <c r="D494" s="1260"/>
      <c r="E494" s="1260"/>
      <c r="F494" s="1260"/>
      <c r="G494" s="1260"/>
      <c r="H494" s="1260"/>
      <c r="I494" s="1260"/>
      <c r="J494" s="1260"/>
    </row>
    <row r="495" spans="1:10" x14ac:dyDescent="0.2">
      <c r="A495" s="1260"/>
      <c r="B495" s="1260"/>
      <c r="C495" s="1260"/>
      <c r="D495" s="1260"/>
      <c r="E495" s="1260"/>
      <c r="F495" s="1260"/>
      <c r="G495" s="1260"/>
      <c r="H495" s="1260"/>
      <c r="I495" s="1260"/>
      <c r="J495" s="1260"/>
    </row>
    <row r="496" spans="1:10" x14ac:dyDescent="0.2">
      <c r="A496" s="1260"/>
      <c r="B496" s="1260"/>
      <c r="C496" s="1260"/>
      <c r="D496" s="1260"/>
      <c r="E496" s="1260"/>
      <c r="F496" s="1260"/>
      <c r="G496" s="1260"/>
      <c r="H496" s="1260"/>
      <c r="I496" s="1260"/>
      <c r="J496" s="1260"/>
    </row>
    <row r="497" spans="1:10" x14ac:dyDescent="0.2">
      <c r="A497" s="1260"/>
      <c r="B497" s="1260"/>
      <c r="C497" s="1260"/>
      <c r="D497" s="1260"/>
      <c r="E497" s="1260"/>
      <c r="F497" s="1260"/>
      <c r="G497" s="1260"/>
      <c r="H497" s="1260"/>
      <c r="I497" s="1260"/>
      <c r="J497" s="1260"/>
    </row>
    <row r="498" spans="1:10" x14ac:dyDescent="0.2">
      <c r="A498" s="1260"/>
      <c r="B498" s="1260"/>
      <c r="C498" s="1260"/>
      <c r="D498" s="1260"/>
      <c r="E498" s="1260"/>
      <c r="F498" s="1260"/>
      <c r="G498" s="1260"/>
      <c r="H498" s="1260"/>
      <c r="I498" s="1260"/>
      <c r="J498" s="1260"/>
    </row>
    <row r="499" spans="1:10" x14ac:dyDescent="0.2">
      <c r="A499" s="1260"/>
      <c r="B499" s="1260"/>
      <c r="C499" s="1260"/>
      <c r="D499" s="1260"/>
      <c r="E499" s="1260"/>
      <c r="F499" s="1260"/>
      <c r="G499" s="1260"/>
      <c r="H499" s="1260"/>
      <c r="I499" s="1260"/>
      <c r="J499" s="1260"/>
    </row>
    <row r="500" spans="1:10" x14ac:dyDescent="0.2">
      <c r="A500" s="1260"/>
      <c r="B500" s="1260"/>
      <c r="C500" s="1260"/>
      <c r="D500" s="1260"/>
      <c r="E500" s="1260"/>
      <c r="F500" s="1260"/>
      <c r="G500" s="1260"/>
      <c r="H500" s="1260"/>
      <c r="I500" s="1260"/>
      <c r="J500" s="1260"/>
    </row>
    <row r="501" spans="1:10" x14ac:dyDescent="0.2">
      <c r="A501" s="1260"/>
      <c r="B501" s="1260"/>
      <c r="C501" s="1260"/>
      <c r="D501" s="1260"/>
      <c r="E501" s="1260"/>
      <c r="F501" s="1260"/>
      <c r="G501" s="1260"/>
      <c r="H501" s="1260"/>
      <c r="I501" s="1260"/>
      <c r="J501" s="1260"/>
    </row>
    <row r="502" spans="1:10" x14ac:dyDescent="0.2">
      <c r="A502" s="1260"/>
      <c r="B502" s="1260"/>
      <c r="C502" s="1260"/>
      <c r="D502" s="1260"/>
      <c r="E502" s="1260"/>
      <c r="F502" s="1260"/>
      <c r="G502" s="1260"/>
      <c r="H502" s="1260"/>
      <c r="I502" s="1260"/>
      <c r="J502" s="1260"/>
    </row>
    <row r="503" spans="1:10" x14ac:dyDescent="0.2">
      <c r="A503" s="1260"/>
      <c r="B503" s="1260"/>
      <c r="C503" s="1260"/>
      <c r="D503" s="1260"/>
      <c r="E503" s="1260"/>
      <c r="F503" s="1260"/>
      <c r="G503" s="1260"/>
      <c r="H503" s="1260"/>
      <c r="I503" s="1260"/>
      <c r="J503" s="1260"/>
    </row>
    <row r="504" spans="1:10" x14ac:dyDescent="0.2">
      <c r="A504" s="1260"/>
      <c r="B504" s="1260"/>
      <c r="C504" s="1260"/>
      <c r="D504" s="1260"/>
      <c r="E504" s="1260"/>
      <c r="F504" s="1260"/>
      <c r="G504" s="1260"/>
      <c r="H504" s="1260"/>
      <c r="I504" s="1260"/>
      <c r="J504" s="1260"/>
    </row>
    <row r="505" spans="1:10" x14ac:dyDescent="0.2">
      <c r="A505" s="1260"/>
      <c r="B505" s="1260"/>
      <c r="C505" s="1260"/>
      <c r="D505" s="1260"/>
      <c r="E505" s="1260"/>
      <c r="F505" s="1260"/>
      <c r="G505" s="1260"/>
      <c r="H505" s="1260"/>
      <c r="I505" s="1260"/>
      <c r="J505" s="1260"/>
    </row>
    <row r="506" spans="1:10" x14ac:dyDescent="0.2">
      <c r="A506" s="1260"/>
      <c r="B506" s="1260"/>
      <c r="C506" s="1260"/>
      <c r="D506" s="1260"/>
      <c r="E506" s="1260"/>
      <c r="F506" s="1260"/>
      <c r="G506" s="1260"/>
      <c r="H506" s="1260"/>
      <c r="I506" s="1260"/>
      <c r="J506" s="1260"/>
    </row>
    <row r="507" spans="1:10" x14ac:dyDescent="0.2">
      <c r="A507" s="1260"/>
      <c r="B507" s="1260"/>
      <c r="C507" s="1260"/>
      <c r="D507" s="1260"/>
      <c r="E507" s="1260"/>
      <c r="F507" s="1260"/>
      <c r="G507" s="1260"/>
      <c r="H507" s="1260"/>
      <c r="I507" s="1260"/>
      <c r="J507" s="1260"/>
    </row>
    <row r="508" spans="1:10" x14ac:dyDescent="0.2">
      <c r="A508" s="1260"/>
      <c r="B508" s="1260"/>
      <c r="C508" s="1260"/>
      <c r="D508" s="1260"/>
      <c r="E508" s="1260"/>
      <c r="F508" s="1260"/>
      <c r="G508" s="1260"/>
      <c r="H508" s="1260"/>
      <c r="I508" s="1260"/>
      <c r="J508" s="1260"/>
    </row>
    <row r="509" spans="1:10" x14ac:dyDescent="0.2">
      <c r="A509" s="1260"/>
      <c r="B509" s="1260"/>
      <c r="C509" s="1260"/>
      <c r="D509" s="1260"/>
      <c r="E509" s="1260"/>
      <c r="F509" s="1260"/>
      <c r="G509" s="1260"/>
      <c r="H509" s="1260"/>
      <c r="I509" s="1260"/>
      <c r="J509" s="1260"/>
    </row>
    <row r="510" spans="1:10" x14ac:dyDescent="0.2">
      <c r="A510" s="1260"/>
      <c r="B510" s="1260"/>
      <c r="C510" s="1260"/>
      <c r="D510" s="1260"/>
      <c r="E510" s="1260"/>
      <c r="F510" s="1260"/>
      <c r="G510" s="1260"/>
      <c r="H510" s="1260"/>
      <c r="I510" s="1260"/>
      <c r="J510" s="1260"/>
    </row>
    <row r="511" spans="1:10" x14ac:dyDescent="0.2">
      <c r="A511" s="1260"/>
      <c r="B511" s="1260"/>
      <c r="C511" s="1260"/>
      <c r="D511" s="1260"/>
      <c r="E511" s="1260"/>
      <c r="F511" s="1260"/>
      <c r="G511" s="1260"/>
      <c r="H511" s="1260"/>
      <c r="I511" s="1260"/>
      <c r="J511" s="1260"/>
    </row>
    <row r="512" spans="1:10" x14ac:dyDescent="0.2">
      <c r="A512" s="1260"/>
      <c r="B512" s="1260"/>
      <c r="C512" s="1260"/>
      <c r="D512" s="1260"/>
      <c r="E512" s="1260"/>
      <c r="F512" s="1260"/>
      <c r="G512" s="1260"/>
      <c r="H512" s="1260"/>
      <c r="I512" s="1260"/>
      <c r="J512" s="1260"/>
    </row>
    <row r="513" spans="1:10" x14ac:dyDescent="0.2">
      <c r="A513" s="1260"/>
      <c r="B513" s="1260"/>
      <c r="C513" s="1260"/>
      <c r="D513" s="1260"/>
      <c r="E513" s="1260"/>
      <c r="F513" s="1260"/>
      <c r="G513" s="1260"/>
      <c r="H513" s="1260"/>
      <c r="I513" s="1260"/>
      <c r="J513" s="1260"/>
    </row>
    <row r="514" spans="1:10" x14ac:dyDescent="0.2">
      <c r="A514" s="1260"/>
      <c r="B514" s="1260"/>
      <c r="C514" s="1260"/>
      <c r="D514" s="1260"/>
      <c r="E514" s="1260"/>
      <c r="F514" s="1260"/>
      <c r="G514" s="1260"/>
      <c r="H514" s="1260"/>
      <c r="I514" s="1260"/>
      <c r="J514" s="1260"/>
    </row>
    <row r="515" spans="1:10" x14ac:dyDescent="0.2">
      <c r="A515" s="1260"/>
      <c r="B515" s="1260"/>
      <c r="C515" s="1260"/>
      <c r="D515" s="1260"/>
      <c r="E515" s="1260"/>
      <c r="F515" s="1260"/>
      <c r="G515" s="1260"/>
      <c r="H515" s="1260"/>
      <c r="I515" s="1260"/>
      <c r="J515" s="1260"/>
    </row>
    <row r="516" spans="1:10" x14ac:dyDescent="0.2">
      <c r="A516" s="1260"/>
      <c r="B516" s="1260"/>
      <c r="C516" s="1260"/>
      <c r="D516" s="1260"/>
      <c r="E516" s="1260"/>
      <c r="F516" s="1260"/>
      <c r="G516" s="1260"/>
      <c r="H516" s="1260"/>
      <c r="I516" s="1260"/>
      <c r="J516" s="1260"/>
    </row>
    <row r="517" spans="1:10" x14ac:dyDescent="0.2">
      <c r="A517" s="1260"/>
      <c r="B517" s="1260"/>
      <c r="C517" s="1260"/>
      <c r="D517" s="1260"/>
      <c r="E517" s="1260"/>
      <c r="F517" s="1260"/>
      <c r="G517" s="1260"/>
      <c r="H517" s="1260"/>
      <c r="I517" s="1260"/>
      <c r="J517" s="1260"/>
    </row>
    <row r="518" spans="1:10" x14ac:dyDescent="0.2">
      <c r="A518" s="1260"/>
      <c r="B518" s="1260"/>
      <c r="C518" s="1260"/>
      <c r="D518" s="1260"/>
      <c r="E518" s="1260"/>
      <c r="F518" s="1260"/>
      <c r="G518" s="1260"/>
      <c r="H518" s="1260"/>
      <c r="I518" s="1260"/>
      <c r="J518" s="1260"/>
    </row>
    <row r="519" spans="1:10" x14ac:dyDescent="0.2">
      <c r="A519" s="1260"/>
      <c r="B519" s="1260"/>
      <c r="C519" s="1260"/>
      <c r="D519" s="1260"/>
      <c r="E519" s="1260"/>
      <c r="F519" s="1260"/>
      <c r="G519" s="1260"/>
      <c r="H519" s="1260"/>
      <c r="I519" s="1260"/>
      <c r="J519" s="1260"/>
    </row>
    <row r="520" spans="1:10" x14ac:dyDescent="0.2">
      <c r="A520" s="1260"/>
      <c r="B520" s="1260"/>
      <c r="C520" s="1260"/>
      <c r="D520" s="1260"/>
      <c r="E520" s="1260"/>
      <c r="F520" s="1260"/>
      <c r="G520" s="1260"/>
      <c r="H520" s="1260"/>
      <c r="I520" s="1260"/>
      <c r="J520" s="1260"/>
    </row>
    <row r="521" spans="1:10" x14ac:dyDescent="0.2">
      <c r="A521" s="1260"/>
      <c r="B521" s="1260"/>
      <c r="C521" s="1260"/>
      <c r="D521" s="1260"/>
      <c r="E521" s="1260"/>
      <c r="F521" s="1260"/>
      <c r="G521" s="1260"/>
      <c r="H521" s="1260"/>
      <c r="I521" s="1260"/>
      <c r="J521" s="1260"/>
    </row>
    <row r="522" spans="1:10" x14ac:dyDescent="0.2">
      <c r="A522" s="1260"/>
      <c r="B522" s="1260"/>
      <c r="C522" s="1260"/>
      <c r="D522" s="1260"/>
      <c r="E522" s="1260"/>
      <c r="F522" s="1260"/>
      <c r="G522" s="1260"/>
      <c r="H522" s="1260"/>
      <c r="I522" s="1260"/>
      <c r="J522" s="1260"/>
    </row>
    <row r="523" spans="1:10" x14ac:dyDescent="0.2">
      <c r="A523" s="1260"/>
      <c r="B523" s="1260"/>
      <c r="C523" s="1260"/>
      <c r="D523" s="1260"/>
      <c r="E523" s="1260"/>
      <c r="F523" s="1260"/>
      <c r="G523" s="1260"/>
      <c r="H523" s="1260"/>
      <c r="I523" s="1260"/>
      <c r="J523" s="1260"/>
    </row>
    <row r="524" spans="1:10" x14ac:dyDescent="0.2">
      <c r="A524" s="1260"/>
      <c r="B524" s="1260"/>
      <c r="C524" s="1260"/>
      <c r="D524" s="1260"/>
      <c r="E524" s="1260"/>
      <c r="F524" s="1260"/>
      <c r="G524" s="1260"/>
      <c r="H524" s="1260"/>
      <c r="I524" s="1260"/>
      <c r="J524" s="1260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"/>
  <sheetViews>
    <sheetView tabSelected="1" workbookViewId="0">
      <selection activeCell="D2" sqref="D1:D1048576"/>
    </sheetView>
  </sheetViews>
  <sheetFormatPr defaultRowHeight="12.75" x14ac:dyDescent="0.2"/>
  <cols>
    <col min="1" max="1" width="37.5703125" customWidth="1"/>
    <col min="2" max="3" width="17" customWidth="1"/>
    <col min="6" max="6" width="11" customWidth="1"/>
    <col min="8" max="8" width="15.28515625" customWidth="1"/>
  </cols>
  <sheetData>
    <row r="1" spans="1:5" ht="15.75" x14ac:dyDescent="0.25">
      <c r="A1" s="1503" t="s">
        <v>667</v>
      </c>
      <c r="B1" s="1503"/>
      <c r="C1" s="1503"/>
      <c r="D1" s="1265"/>
      <c r="E1" s="1265"/>
    </row>
    <row r="2" spans="1:5" x14ac:dyDescent="0.2">
      <c r="D2" s="1265"/>
      <c r="E2" s="1265"/>
    </row>
    <row r="3" spans="1:5" x14ac:dyDescent="0.2">
      <c r="B3" s="182" t="s">
        <v>437</v>
      </c>
      <c r="C3" s="182" t="s">
        <v>438</v>
      </c>
      <c r="D3" s="1265"/>
      <c r="E3" s="1265"/>
    </row>
    <row r="4" spans="1:5" x14ac:dyDescent="0.2">
      <c r="A4" s="1264" t="s">
        <v>499</v>
      </c>
      <c r="B4" s="1274" t="s">
        <v>440</v>
      </c>
      <c r="C4" s="182" t="s">
        <v>441</v>
      </c>
      <c r="D4" s="1265"/>
      <c r="E4" s="1265"/>
    </row>
    <row r="5" spans="1:5" x14ac:dyDescent="0.2">
      <c r="A5" s="1272" t="s">
        <v>500</v>
      </c>
      <c r="B5" s="1266">
        <v>73183.460000000006</v>
      </c>
      <c r="C5" s="1266">
        <v>87269.8</v>
      </c>
      <c r="D5" s="1265"/>
      <c r="E5" s="1265"/>
    </row>
    <row r="6" spans="1:5" x14ac:dyDescent="0.2">
      <c r="A6" s="1272" t="s">
        <v>501</v>
      </c>
      <c r="B6" s="1266">
        <v>6440.74</v>
      </c>
      <c r="C6" s="1266">
        <v>7226.83</v>
      </c>
      <c r="D6" s="1265"/>
      <c r="E6" s="1265"/>
    </row>
    <row r="7" spans="1:5" x14ac:dyDescent="0.2">
      <c r="A7" s="1272" t="s">
        <v>502</v>
      </c>
      <c r="B7" s="1266">
        <v>3000</v>
      </c>
      <c r="C7" s="1266">
        <v>3000</v>
      </c>
      <c r="D7" s="1265"/>
      <c r="E7" s="1265"/>
    </row>
    <row r="8" spans="1:5" x14ac:dyDescent="0.2">
      <c r="A8" s="1272" t="s">
        <v>503</v>
      </c>
      <c r="B8" s="1266">
        <v>2586.0300000000002</v>
      </c>
      <c r="C8" s="1266">
        <v>2014.56</v>
      </c>
      <c r="D8" s="1265"/>
      <c r="E8" s="1265"/>
    </row>
    <row r="9" spans="1:5" x14ac:dyDescent="0.2">
      <c r="A9" s="1272" t="s">
        <v>262</v>
      </c>
      <c r="B9" s="1266">
        <v>6663.41</v>
      </c>
      <c r="C9" s="1266">
        <v>5122.82</v>
      </c>
      <c r="D9" s="1265"/>
      <c r="E9" s="1265"/>
    </row>
    <row r="10" spans="1:5" x14ac:dyDescent="0.2">
      <c r="A10" s="1272" t="s">
        <v>237</v>
      </c>
      <c r="B10" s="1266">
        <v>23.32</v>
      </c>
      <c r="C10" s="1266">
        <v>0</v>
      </c>
      <c r="D10" s="1265"/>
      <c r="E10" s="1265"/>
    </row>
    <row r="11" spans="1:5" x14ac:dyDescent="0.2">
      <c r="A11" s="1272" t="s">
        <v>68</v>
      </c>
      <c r="B11" s="1266">
        <v>1755.8</v>
      </c>
      <c r="C11" s="1266">
        <v>2177.06</v>
      </c>
      <c r="D11" s="1265"/>
      <c r="E11" s="1265"/>
    </row>
    <row r="12" spans="1:5" x14ac:dyDescent="0.2">
      <c r="A12" s="1272" t="s">
        <v>284</v>
      </c>
      <c r="B12" s="1266">
        <v>1792.88</v>
      </c>
      <c r="C12" s="1266">
        <v>2034.65</v>
      </c>
      <c r="D12" s="1265"/>
      <c r="E12" s="1265"/>
    </row>
    <row r="13" spans="1:5" x14ac:dyDescent="0.2">
      <c r="A13" s="1272" t="s">
        <v>285</v>
      </c>
      <c r="B13" s="1266">
        <v>859.76</v>
      </c>
      <c r="C13" s="1266">
        <v>1048.4000000000001</v>
      </c>
      <c r="D13" s="1265"/>
      <c r="E13" s="1265"/>
    </row>
    <row r="14" spans="1:5" x14ac:dyDescent="0.2">
      <c r="A14" s="1272" t="s">
        <v>239</v>
      </c>
      <c r="B14" s="1266">
        <v>525.6</v>
      </c>
      <c r="C14" s="1266">
        <v>337.95</v>
      </c>
      <c r="D14" s="1265"/>
      <c r="E14" s="1265"/>
    </row>
    <row r="15" spans="1:5" x14ac:dyDescent="0.2">
      <c r="A15" s="1272" t="s">
        <v>504</v>
      </c>
      <c r="B15" s="1266">
        <v>666</v>
      </c>
      <c r="C15" s="1266">
        <v>277.89999999999998</v>
      </c>
      <c r="D15" s="1265"/>
      <c r="E15" s="1265"/>
    </row>
    <row r="16" spans="1:5" x14ac:dyDescent="0.2">
      <c r="A16" s="1272" t="s">
        <v>505</v>
      </c>
      <c r="B16" s="1266">
        <v>1120.9100000000001</v>
      </c>
      <c r="C16" s="1266">
        <v>0</v>
      </c>
      <c r="D16" s="1265"/>
      <c r="E16" s="1265"/>
    </row>
    <row r="17" spans="1:5" x14ac:dyDescent="0.2">
      <c r="A17" s="1272" t="s">
        <v>289</v>
      </c>
      <c r="B17" s="1266">
        <v>499.68</v>
      </c>
      <c r="C17" s="1266">
        <v>598.16999999999996</v>
      </c>
      <c r="D17" s="1265"/>
      <c r="E17" s="1265"/>
    </row>
    <row r="18" spans="1:5" x14ac:dyDescent="0.2">
      <c r="A18" s="1272" t="s">
        <v>506</v>
      </c>
      <c r="B18" s="1266">
        <v>1470.33</v>
      </c>
      <c r="C18" s="1266">
        <v>1552.96</v>
      </c>
      <c r="D18" s="1265"/>
      <c r="E18" s="1265"/>
    </row>
    <row r="19" spans="1:5" x14ac:dyDescent="0.2">
      <c r="A19" s="1272" t="s">
        <v>507</v>
      </c>
      <c r="B19" s="1266">
        <v>101.78</v>
      </c>
      <c r="C19" s="1266">
        <v>2272.38</v>
      </c>
      <c r="D19" s="1265"/>
      <c r="E19" s="1265"/>
    </row>
    <row r="20" spans="1:5" x14ac:dyDescent="0.2">
      <c r="A20" s="1272" t="s">
        <v>380</v>
      </c>
      <c r="B20" s="1266">
        <v>1214</v>
      </c>
      <c r="C20" s="1266">
        <v>928.22</v>
      </c>
      <c r="D20" s="1265"/>
      <c r="E20" s="1265"/>
    </row>
    <row r="21" spans="1:5" x14ac:dyDescent="0.2">
      <c r="A21" s="1272" t="s">
        <v>242</v>
      </c>
      <c r="B21" s="1266">
        <v>1055.6400000000001</v>
      </c>
      <c r="C21" s="1266">
        <v>1146.78</v>
      </c>
      <c r="D21" s="1265"/>
      <c r="E21" s="1265"/>
    </row>
    <row r="22" spans="1:5" x14ac:dyDescent="0.2">
      <c r="A22" s="1272" t="s">
        <v>508</v>
      </c>
      <c r="B22" s="1266">
        <v>443.09</v>
      </c>
      <c r="C22" s="1266">
        <v>375.06</v>
      </c>
      <c r="D22" s="1265"/>
      <c r="E22" s="1265"/>
    </row>
    <row r="23" spans="1:5" x14ac:dyDescent="0.2">
      <c r="A23" s="1272" t="s">
        <v>509</v>
      </c>
      <c r="B23" s="1266">
        <v>0</v>
      </c>
      <c r="C23" s="1266">
        <v>606.78</v>
      </c>
      <c r="D23" s="1265"/>
      <c r="E23" s="1265"/>
    </row>
    <row r="24" spans="1:5" x14ac:dyDescent="0.2">
      <c r="A24" s="1272" t="s">
        <v>510</v>
      </c>
      <c r="B24" s="1266">
        <v>1020.72</v>
      </c>
      <c r="C24" s="1266">
        <v>3446.81</v>
      </c>
      <c r="D24" s="1265"/>
      <c r="E24" s="1265"/>
    </row>
    <row r="25" spans="1:5" x14ac:dyDescent="0.2">
      <c r="A25" s="1272" t="s">
        <v>511</v>
      </c>
      <c r="B25" s="1266">
        <v>720</v>
      </c>
      <c r="C25" s="1266">
        <v>0</v>
      </c>
      <c r="D25" s="1265"/>
      <c r="E25" s="1265"/>
    </row>
    <row r="26" spans="1:5" x14ac:dyDescent="0.2">
      <c r="A26" s="1272" t="s">
        <v>512</v>
      </c>
      <c r="B26" s="1266">
        <v>120</v>
      </c>
      <c r="C26" s="1266">
        <v>354</v>
      </c>
      <c r="D26" s="1265"/>
      <c r="E26" s="1265"/>
    </row>
    <row r="27" spans="1:5" x14ac:dyDescent="0.2">
      <c r="A27" s="1272" t="s">
        <v>513</v>
      </c>
      <c r="B27" s="1266">
        <v>450</v>
      </c>
      <c r="C27" s="1266">
        <v>0</v>
      </c>
      <c r="D27" s="1265"/>
      <c r="E27" s="1265"/>
    </row>
    <row r="28" spans="1:5" x14ac:dyDescent="0.2">
      <c r="A28" s="1272" t="s">
        <v>514</v>
      </c>
      <c r="B28" s="1266">
        <v>914.89</v>
      </c>
      <c r="C28" s="1266">
        <v>916.73</v>
      </c>
      <c r="D28" s="1265"/>
      <c r="E28" s="1265"/>
    </row>
    <row r="29" spans="1:5" x14ac:dyDescent="0.2">
      <c r="A29" s="1272" t="s">
        <v>515</v>
      </c>
      <c r="B29" s="1266">
        <v>1360.15</v>
      </c>
      <c r="C29" s="1266">
        <v>2156.48</v>
      </c>
      <c r="D29" s="1265"/>
      <c r="E29" s="1265"/>
    </row>
    <row r="30" spans="1:5" x14ac:dyDescent="0.2">
      <c r="A30" s="1272" t="s">
        <v>516</v>
      </c>
      <c r="B30" s="1266">
        <v>300</v>
      </c>
      <c r="C30" s="1266">
        <v>94.8</v>
      </c>
      <c r="D30" s="1265"/>
      <c r="E30" s="1265"/>
    </row>
    <row r="31" spans="1:5" x14ac:dyDescent="0.2">
      <c r="A31" s="1272" t="s">
        <v>517</v>
      </c>
      <c r="B31" s="1266">
        <v>6217.45</v>
      </c>
      <c r="C31" s="1266">
        <v>8863.74</v>
      </c>
      <c r="D31" s="1265"/>
      <c r="E31" s="1265"/>
    </row>
    <row r="32" spans="1:5" x14ac:dyDescent="0.2">
      <c r="A32" s="1272" t="s">
        <v>518</v>
      </c>
      <c r="B32" s="1266">
        <v>851.5</v>
      </c>
      <c r="C32" s="1266">
        <v>921.12</v>
      </c>
      <c r="D32" s="1265"/>
      <c r="E32" s="1265"/>
    </row>
    <row r="33" spans="1:5" x14ac:dyDescent="0.2">
      <c r="A33" s="1272" t="s">
        <v>519</v>
      </c>
      <c r="B33" s="1266">
        <v>63.89</v>
      </c>
      <c r="C33" s="1266">
        <v>70</v>
      </c>
      <c r="D33" s="1265"/>
      <c r="E33" s="1265"/>
    </row>
    <row r="34" spans="1:5" x14ac:dyDescent="0.2">
      <c r="A34" s="1272" t="s">
        <v>520</v>
      </c>
      <c r="B34" s="1266">
        <v>126.1</v>
      </c>
      <c r="C34" s="1266">
        <v>126.1</v>
      </c>
      <c r="D34" s="1265"/>
      <c r="E34" s="1265"/>
    </row>
    <row r="35" spans="1:5" x14ac:dyDescent="0.2">
      <c r="A35" s="1272" t="s">
        <v>521</v>
      </c>
      <c r="B35" s="1266">
        <v>100</v>
      </c>
      <c r="C35" s="1266">
        <v>0</v>
      </c>
      <c r="D35" s="1265"/>
      <c r="E35" s="1265"/>
    </row>
    <row r="36" spans="1:5" x14ac:dyDescent="0.2">
      <c r="A36" s="1272" t="s">
        <v>522</v>
      </c>
      <c r="B36" s="1266">
        <v>23.91</v>
      </c>
      <c r="C36" s="1266">
        <v>0</v>
      </c>
      <c r="D36" s="1265"/>
      <c r="E36" s="1265"/>
    </row>
    <row r="37" spans="1:5" x14ac:dyDescent="0.2">
      <c r="A37" s="1272" t="s">
        <v>523</v>
      </c>
      <c r="B37" s="1266">
        <v>1206</v>
      </c>
      <c r="C37" s="1266">
        <v>0</v>
      </c>
      <c r="D37" s="1265"/>
      <c r="E37" s="1265"/>
    </row>
    <row r="38" spans="1:5" x14ac:dyDescent="0.2">
      <c r="A38" s="1272" t="s">
        <v>112</v>
      </c>
      <c r="B38" s="1266"/>
      <c r="C38" s="1266"/>
      <c r="D38" s="1265"/>
      <c r="E38" s="1265"/>
    </row>
    <row r="39" spans="1:5" x14ac:dyDescent="0.2">
      <c r="A39" s="1272" t="s">
        <v>524</v>
      </c>
      <c r="B39" s="1266">
        <v>302.77999999999997</v>
      </c>
      <c r="C39" s="1266">
        <v>60.22</v>
      </c>
      <c r="D39" s="1265"/>
      <c r="E39" s="1265"/>
    </row>
    <row r="40" spans="1:5" x14ac:dyDescent="0.2">
      <c r="A40" s="1272" t="s">
        <v>525</v>
      </c>
      <c r="B40" s="1266">
        <v>525.4</v>
      </c>
      <c r="C40" s="1266">
        <v>0</v>
      </c>
      <c r="D40" s="1265"/>
      <c r="E40" s="1265"/>
    </row>
    <row r="41" spans="1:5" x14ac:dyDescent="0.2">
      <c r="A41" s="1263"/>
      <c r="B41" s="1266"/>
      <c r="C41" s="1266"/>
      <c r="D41" s="1265"/>
      <c r="E41" s="1265"/>
    </row>
    <row r="42" spans="1:5" x14ac:dyDescent="0.2">
      <c r="A42" s="1264" t="s">
        <v>526</v>
      </c>
      <c r="B42" s="1266"/>
      <c r="C42" s="1266"/>
      <c r="D42" s="1265"/>
      <c r="E42" s="1265"/>
    </row>
    <row r="43" spans="1:5" x14ac:dyDescent="0.2">
      <c r="A43" s="1272" t="s">
        <v>527</v>
      </c>
      <c r="B43" s="1266">
        <v>1688.44</v>
      </c>
      <c r="C43" s="1266">
        <v>3825.52</v>
      </c>
      <c r="D43" s="1265"/>
      <c r="E43" s="1265"/>
    </row>
    <row r="44" spans="1:5" x14ac:dyDescent="0.2">
      <c r="A44" s="1272" t="s">
        <v>528</v>
      </c>
      <c r="B44" s="1266">
        <v>550</v>
      </c>
      <c r="C44" s="1266">
        <v>950</v>
      </c>
      <c r="D44" s="1265"/>
      <c r="E44" s="1265"/>
    </row>
    <row r="45" spans="1:5" x14ac:dyDescent="0.2">
      <c r="A45" s="1263"/>
      <c r="B45" s="1266"/>
      <c r="C45" s="1266"/>
      <c r="D45" s="1265"/>
      <c r="E45" s="1265"/>
    </row>
    <row r="46" spans="1:5" x14ac:dyDescent="0.2">
      <c r="A46" s="1264" t="s">
        <v>529</v>
      </c>
      <c r="B46" s="1266"/>
      <c r="C46" s="1266"/>
      <c r="D46" s="1265"/>
      <c r="E46" s="1265"/>
    </row>
    <row r="47" spans="1:5" x14ac:dyDescent="0.2">
      <c r="A47" s="1272" t="s">
        <v>530</v>
      </c>
      <c r="B47" s="1266">
        <v>1308.22</v>
      </c>
      <c r="C47" s="1266">
        <v>1505.02</v>
      </c>
      <c r="D47" s="1265"/>
      <c r="E47" s="1265"/>
    </row>
    <row r="48" spans="1:5" x14ac:dyDescent="0.2">
      <c r="A48" s="1263"/>
      <c r="B48" s="1266"/>
      <c r="C48" s="1266"/>
      <c r="D48" s="1265"/>
      <c r="E48" s="1265"/>
    </row>
    <row r="49" spans="1:5" x14ac:dyDescent="0.2">
      <c r="A49" s="1264" t="s">
        <v>531</v>
      </c>
      <c r="B49" s="1266"/>
      <c r="C49" s="1266"/>
      <c r="D49" s="1265"/>
      <c r="E49" s="1265"/>
    </row>
    <row r="50" spans="1:5" x14ac:dyDescent="0.2">
      <c r="A50" s="1272" t="s">
        <v>257</v>
      </c>
      <c r="B50" s="1266">
        <v>1250</v>
      </c>
      <c r="C50" s="1266">
        <v>1764.3</v>
      </c>
      <c r="D50" s="1265"/>
      <c r="E50" s="1265"/>
    </row>
    <row r="51" spans="1:5" x14ac:dyDescent="0.2">
      <c r="A51" s="1272" t="s">
        <v>506</v>
      </c>
      <c r="B51" s="1266">
        <v>171.62</v>
      </c>
      <c r="C51" s="1266">
        <v>68.569999999999993</v>
      </c>
      <c r="D51" s="1265"/>
      <c r="E51" s="1265"/>
    </row>
    <row r="52" spans="1:5" x14ac:dyDescent="0.2">
      <c r="A52" s="1272" t="s">
        <v>285</v>
      </c>
      <c r="B52" s="1266">
        <v>210</v>
      </c>
      <c r="C52" s="1266">
        <v>0</v>
      </c>
      <c r="D52" s="1265"/>
      <c r="E52" s="1265"/>
    </row>
    <row r="53" spans="1:5" x14ac:dyDescent="0.2">
      <c r="A53" s="1272" t="s">
        <v>532</v>
      </c>
      <c r="B53" s="1266">
        <v>176.38</v>
      </c>
      <c r="C53" s="1266">
        <v>0</v>
      </c>
      <c r="D53" s="1265"/>
      <c r="E53" s="1265"/>
    </row>
    <row r="54" spans="1:5" ht="30" customHeight="1" x14ac:dyDescent="0.2">
      <c r="A54" s="1263"/>
      <c r="B54" s="1266"/>
      <c r="C54" s="1266"/>
      <c r="D54" s="1265"/>
      <c r="E54" s="1265"/>
    </row>
    <row r="55" spans="1:5" x14ac:dyDescent="0.2">
      <c r="A55" s="1264" t="s">
        <v>533</v>
      </c>
      <c r="B55" s="1266"/>
      <c r="C55" s="1266"/>
      <c r="D55" s="1265"/>
      <c r="E55" s="1265"/>
    </row>
    <row r="56" spans="1:5" x14ac:dyDescent="0.2">
      <c r="A56" s="1272" t="s">
        <v>534</v>
      </c>
      <c r="B56" s="1266">
        <v>1849.95</v>
      </c>
      <c r="C56" s="1266">
        <v>1356.63</v>
      </c>
      <c r="D56" s="1265"/>
      <c r="E56" s="1265"/>
    </row>
    <row r="57" spans="1:5" x14ac:dyDescent="0.2">
      <c r="A57" s="1272" t="s">
        <v>285</v>
      </c>
      <c r="B57" s="1266">
        <v>375</v>
      </c>
      <c r="C57" s="1266">
        <v>284.64999999999998</v>
      </c>
      <c r="D57" s="1265"/>
      <c r="E57" s="1265"/>
    </row>
    <row r="58" spans="1:5" x14ac:dyDescent="0.2">
      <c r="A58" s="1263"/>
      <c r="B58" s="1266"/>
      <c r="C58" s="1266"/>
      <c r="D58" s="1265"/>
      <c r="E58" s="1265"/>
    </row>
    <row r="59" spans="1:5" x14ac:dyDescent="0.2">
      <c r="A59" s="1264" t="s">
        <v>535</v>
      </c>
      <c r="B59" s="1266"/>
      <c r="C59" s="1266"/>
      <c r="D59" s="1265"/>
      <c r="E59" s="1265"/>
    </row>
    <row r="60" spans="1:5" x14ac:dyDescent="0.2">
      <c r="A60" s="1263" t="s">
        <v>68</v>
      </c>
      <c r="B60" s="1266">
        <v>1127.2</v>
      </c>
      <c r="C60" s="1273">
        <v>1809.48</v>
      </c>
      <c r="D60" s="1265"/>
      <c r="E60" s="1265"/>
    </row>
    <row r="61" spans="1:5" x14ac:dyDescent="0.2">
      <c r="A61" s="1263" t="s">
        <v>536</v>
      </c>
      <c r="B61" s="1266">
        <v>33.19</v>
      </c>
      <c r="C61" s="1266">
        <v>33.19</v>
      </c>
      <c r="D61" s="1265"/>
      <c r="E61" s="1265"/>
    </row>
    <row r="62" spans="1:5" x14ac:dyDescent="0.2">
      <c r="A62" s="1263" t="s">
        <v>289</v>
      </c>
      <c r="B62" s="1266">
        <v>127.26</v>
      </c>
      <c r="C62" s="1266">
        <v>97.7</v>
      </c>
      <c r="D62" s="1265"/>
      <c r="E62" s="1265"/>
    </row>
    <row r="63" spans="1:5" x14ac:dyDescent="0.2">
      <c r="A63" s="1263" t="s">
        <v>328</v>
      </c>
      <c r="B63" s="1266">
        <v>0</v>
      </c>
      <c r="C63" s="1266">
        <v>0</v>
      </c>
      <c r="D63" s="1265"/>
      <c r="E63" s="1265"/>
    </row>
    <row r="64" spans="1:5" x14ac:dyDescent="0.2">
      <c r="A64" s="1263" t="s">
        <v>329</v>
      </c>
      <c r="B64" s="1266">
        <v>182.08</v>
      </c>
      <c r="C64" s="1266">
        <v>530.87</v>
      </c>
      <c r="D64" s="1265"/>
      <c r="E64" s="1265"/>
    </row>
    <row r="65" spans="1:5" x14ac:dyDescent="0.2">
      <c r="A65" s="1272" t="s">
        <v>537</v>
      </c>
      <c r="B65" s="1266">
        <v>0</v>
      </c>
      <c r="C65" s="1266">
        <v>150</v>
      </c>
      <c r="D65" s="1265"/>
      <c r="E65" s="1265"/>
    </row>
    <row r="66" spans="1:5" x14ac:dyDescent="0.2">
      <c r="A66" s="1263" t="s">
        <v>237</v>
      </c>
      <c r="B66" s="1266">
        <v>42.96</v>
      </c>
      <c r="C66" s="1266">
        <v>0</v>
      </c>
      <c r="D66" s="1265"/>
      <c r="E66" s="1265"/>
    </row>
    <row r="67" spans="1:5" x14ac:dyDescent="0.2">
      <c r="A67" s="1263"/>
      <c r="B67" s="1266"/>
      <c r="C67" s="1266"/>
      <c r="D67" s="1265"/>
      <c r="E67" s="1265"/>
    </row>
    <row r="68" spans="1:5" x14ac:dyDescent="0.2">
      <c r="A68" s="1264" t="s">
        <v>538</v>
      </c>
      <c r="B68" s="1266"/>
      <c r="C68" s="1266"/>
      <c r="D68" s="1265"/>
      <c r="E68" s="1265"/>
    </row>
    <row r="69" spans="1:5" x14ac:dyDescent="0.2">
      <c r="A69" s="1272" t="s">
        <v>539</v>
      </c>
      <c r="B69" s="1266">
        <v>400</v>
      </c>
      <c r="C69" s="1266">
        <v>400</v>
      </c>
      <c r="D69" s="1265"/>
      <c r="E69" s="1265"/>
    </row>
    <row r="70" spans="1:5" x14ac:dyDescent="0.2">
      <c r="A70" s="1272" t="s">
        <v>540</v>
      </c>
      <c r="B70" s="1266">
        <v>300</v>
      </c>
      <c r="C70" s="1266">
        <v>3694</v>
      </c>
      <c r="D70" s="1265"/>
      <c r="E70" s="1265"/>
    </row>
    <row r="71" spans="1:5" x14ac:dyDescent="0.2">
      <c r="A71" s="1272" t="s">
        <v>541</v>
      </c>
      <c r="B71" s="1266">
        <v>650</v>
      </c>
      <c r="C71" s="1266">
        <v>0</v>
      </c>
      <c r="D71" s="1265"/>
      <c r="E71" s="1265"/>
    </row>
    <row r="72" spans="1:5" x14ac:dyDescent="0.2">
      <c r="A72" s="1272" t="s">
        <v>542</v>
      </c>
      <c r="B72" s="1266">
        <v>0</v>
      </c>
      <c r="C72" s="1266">
        <v>0</v>
      </c>
      <c r="D72" s="1265"/>
      <c r="E72" s="1265"/>
    </row>
    <row r="73" spans="1:5" x14ac:dyDescent="0.2">
      <c r="A73" s="1272" t="s">
        <v>543</v>
      </c>
      <c r="B73" s="1266">
        <v>650</v>
      </c>
      <c r="C73" s="1266">
        <v>600</v>
      </c>
      <c r="D73" s="1265"/>
      <c r="E73" s="1265"/>
    </row>
    <row r="74" spans="1:5" x14ac:dyDescent="0.2">
      <c r="A74" s="1263"/>
      <c r="B74" s="1266"/>
      <c r="C74" s="1266"/>
      <c r="D74" s="1265"/>
      <c r="E74" s="1265"/>
    </row>
    <row r="75" spans="1:5" x14ac:dyDescent="0.2">
      <c r="A75" s="1264" t="s">
        <v>544</v>
      </c>
      <c r="B75" s="1266"/>
      <c r="C75" s="1266"/>
      <c r="D75" s="1265"/>
      <c r="E75" s="1265"/>
    </row>
    <row r="76" spans="1:5" x14ac:dyDescent="0.2">
      <c r="A76" s="1272" t="s">
        <v>545</v>
      </c>
      <c r="B76" s="1266">
        <v>54</v>
      </c>
      <c r="C76" s="1266">
        <v>54</v>
      </c>
      <c r="D76" s="1265"/>
      <c r="E76" s="1265"/>
    </row>
    <row r="77" spans="1:5" x14ac:dyDescent="0.2">
      <c r="A77" s="1263"/>
      <c r="B77" s="1266"/>
      <c r="C77" s="1266"/>
      <c r="D77" s="1265"/>
      <c r="E77" s="1265"/>
    </row>
    <row r="78" spans="1:5" x14ac:dyDescent="0.2">
      <c r="A78" s="1264" t="s">
        <v>546</v>
      </c>
      <c r="B78" s="1266"/>
      <c r="C78" s="1266"/>
      <c r="D78" s="1265"/>
      <c r="E78" s="1265"/>
    </row>
    <row r="79" spans="1:5" x14ac:dyDescent="0.2">
      <c r="A79" s="1272" t="s">
        <v>272</v>
      </c>
      <c r="B79" s="1266">
        <v>486</v>
      </c>
      <c r="C79" s="1266">
        <v>891</v>
      </c>
      <c r="D79" s="1265"/>
      <c r="E79" s="1265"/>
    </row>
    <row r="80" spans="1:5" x14ac:dyDescent="0.2">
      <c r="A80" s="1272" t="s">
        <v>547</v>
      </c>
      <c r="B80" s="1266">
        <v>0</v>
      </c>
      <c r="C80" s="1266">
        <v>0</v>
      </c>
      <c r="D80" s="1265"/>
      <c r="E80" s="1265"/>
    </row>
    <row r="81" spans="1:5" x14ac:dyDescent="0.2">
      <c r="A81" s="1272" t="s">
        <v>548</v>
      </c>
      <c r="B81" s="1266">
        <v>20567.34</v>
      </c>
      <c r="C81" s="1266">
        <v>23512.05</v>
      </c>
      <c r="D81" s="1265"/>
      <c r="E81" s="1265"/>
    </row>
    <row r="82" spans="1:5" x14ac:dyDescent="0.2">
      <c r="A82" s="1272" t="s">
        <v>275</v>
      </c>
      <c r="B82" s="1266">
        <v>873.19</v>
      </c>
      <c r="C82" s="1266">
        <v>918.66</v>
      </c>
      <c r="D82" s="1265"/>
      <c r="E82" s="1265"/>
    </row>
    <row r="83" spans="1:5" x14ac:dyDescent="0.2">
      <c r="A83" s="1272" t="s">
        <v>549</v>
      </c>
      <c r="B83" s="1266">
        <v>500</v>
      </c>
      <c r="C83" s="1266">
        <v>500</v>
      </c>
      <c r="D83" s="1265"/>
      <c r="E83" s="1265"/>
    </row>
    <row r="84" spans="1:5" x14ac:dyDescent="0.2">
      <c r="A84" s="1272" t="s">
        <v>550</v>
      </c>
      <c r="B84" s="1266">
        <v>995.52</v>
      </c>
      <c r="C84" s="1266">
        <v>1922</v>
      </c>
      <c r="D84" s="1265"/>
      <c r="E84" s="1265"/>
    </row>
    <row r="85" spans="1:5" x14ac:dyDescent="0.2">
      <c r="A85" s="1272" t="s">
        <v>551</v>
      </c>
      <c r="B85" s="1266">
        <v>550</v>
      </c>
      <c r="C85" s="1266">
        <v>550</v>
      </c>
      <c r="D85" s="1265"/>
      <c r="E85" s="1265"/>
    </row>
    <row r="86" spans="1:5" x14ac:dyDescent="0.2">
      <c r="A86" s="1263"/>
      <c r="B86" s="1266"/>
      <c r="C86" s="1266"/>
      <c r="D86" s="1265"/>
      <c r="E86" s="1265"/>
    </row>
    <row r="87" spans="1:5" x14ac:dyDescent="0.2">
      <c r="A87" s="1264" t="s">
        <v>552</v>
      </c>
      <c r="B87" s="1266"/>
      <c r="C87" s="1266"/>
      <c r="D87" s="1265"/>
      <c r="E87" s="1265"/>
    </row>
    <row r="88" spans="1:5" x14ac:dyDescent="0.2">
      <c r="A88" s="1272" t="s">
        <v>553</v>
      </c>
      <c r="B88" s="1266">
        <v>528</v>
      </c>
      <c r="C88" s="1266">
        <v>1044.9100000000001</v>
      </c>
      <c r="D88" s="1265"/>
      <c r="E88" s="1265"/>
    </row>
    <row r="89" spans="1:5" x14ac:dyDescent="0.2">
      <c r="A89" s="1263"/>
      <c r="B89" s="1266"/>
      <c r="C89" s="1266"/>
      <c r="D89" s="1265"/>
      <c r="E89" s="1265"/>
    </row>
    <row r="90" spans="1:5" x14ac:dyDescent="0.2">
      <c r="A90" s="1263"/>
      <c r="B90" s="1266"/>
      <c r="C90" s="1266"/>
      <c r="D90" s="1265"/>
      <c r="E90" s="1265"/>
    </row>
    <row r="91" spans="1:5" x14ac:dyDescent="0.2">
      <c r="A91" s="1264" t="s">
        <v>554</v>
      </c>
      <c r="B91" s="1266"/>
      <c r="C91" s="1266"/>
      <c r="D91" s="1265"/>
      <c r="E91" s="1265"/>
    </row>
    <row r="92" spans="1:5" x14ac:dyDescent="0.2">
      <c r="A92" s="1264" t="s">
        <v>555</v>
      </c>
      <c r="B92" s="1266">
        <v>0</v>
      </c>
      <c r="C92" s="1266"/>
      <c r="D92" s="1265"/>
      <c r="E92" s="1265"/>
    </row>
    <row r="93" spans="1:5" x14ac:dyDescent="0.2">
      <c r="A93" s="1272" t="s">
        <v>556</v>
      </c>
      <c r="B93" s="1266">
        <v>2881.2</v>
      </c>
      <c r="C93" s="1266">
        <v>367.2</v>
      </c>
      <c r="D93" s="1265"/>
      <c r="E93" s="1265"/>
    </row>
    <row r="94" spans="1:5" ht="170.25" customHeight="1" x14ac:dyDescent="0.2">
      <c r="A94" s="1263"/>
      <c r="B94" s="1266"/>
      <c r="C94" s="1266"/>
      <c r="D94" s="1265"/>
      <c r="E94" s="1265"/>
    </row>
    <row r="95" spans="1:5" x14ac:dyDescent="0.2">
      <c r="A95" s="1264" t="s">
        <v>557</v>
      </c>
      <c r="B95" s="1266"/>
      <c r="C95" s="1266"/>
      <c r="D95" s="1265"/>
      <c r="E95" s="1265"/>
    </row>
    <row r="96" spans="1:5" x14ac:dyDescent="0.2">
      <c r="A96" s="1272" t="s">
        <v>257</v>
      </c>
      <c r="B96" s="1266">
        <v>39399.22</v>
      </c>
      <c r="C96" s="1266">
        <v>55424.6</v>
      </c>
      <c r="D96" s="1265"/>
      <c r="E96" s="1265"/>
    </row>
    <row r="97" spans="1:5" x14ac:dyDescent="0.2">
      <c r="A97" s="1272" t="s">
        <v>262</v>
      </c>
      <c r="B97" s="1266">
        <v>3567.69</v>
      </c>
      <c r="C97" s="1266">
        <v>6309.01</v>
      </c>
      <c r="D97" s="1265"/>
      <c r="E97" s="1265"/>
    </row>
    <row r="98" spans="1:5" x14ac:dyDescent="0.2">
      <c r="A98" s="1272" t="s">
        <v>318</v>
      </c>
      <c r="B98" s="1266">
        <v>730.48</v>
      </c>
      <c r="C98" s="1266">
        <v>2528.3200000000002</v>
      </c>
      <c r="D98" s="1265"/>
      <c r="E98" s="1265"/>
    </row>
    <row r="99" spans="1:5" x14ac:dyDescent="0.2">
      <c r="A99" s="1272" t="s">
        <v>558</v>
      </c>
      <c r="B99" s="1266">
        <v>108</v>
      </c>
      <c r="C99" s="1266">
        <v>0</v>
      </c>
      <c r="D99" s="1265"/>
      <c r="E99" s="1265"/>
    </row>
    <row r="100" spans="1:5" x14ac:dyDescent="0.2">
      <c r="A100" s="1272" t="s">
        <v>559</v>
      </c>
      <c r="B100" s="1266">
        <v>50.42</v>
      </c>
      <c r="C100" s="1266">
        <v>61.5</v>
      </c>
      <c r="D100" s="1265"/>
      <c r="E100" s="1265"/>
    </row>
    <row r="101" spans="1:5" x14ac:dyDescent="0.2">
      <c r="A101" s="1272" t="s">
        <v>285</v>
      </c>
      <c r="B101" s="1266">
        <v>28.25</v>
      </c>
      <c r="C101" s="1266">
        <v>1.1000000000000001</v>
      </c>
      <c r="D101" s="1265"/>
      <c r="E101" s="1265"/>
    </row>
    <row r="102" spans="1:5" x14ac:dyDescent="0.2">
      <c r="A102" s="1272" t="s">
        <v>560</v>
      </c>
      <c r="B102" s="1266">
        <v>988.22</v>
      </c>
      <c r="C102" s="1266">
        <v>230.36</v>
      </c>
      <c r="D102" s="1265"/>
      <c r="E102" s="1265"/>
    </row>
    <row r="103" spans="1:5" x14ac:dyDescent="0.2">
      <c r="A103" s="1272" t="s">
        <v>381</v>
      </c>
      <c r="B103" s="1266">
        <v>63.72</v>
      </c>
      <c r="C103" s="1266">
        <v>22.13</v>
      </c>
      <c r="D103" s="1265"/>
      <c r="E103" s="1265"/>
    </row>
    <row r="104" spans="1:5" x14ac:dyDescent="0.2">
      <c r="A104" s="1272" t="s">
        <v>506</v>
      </c>
      <c r="B104" s="1266">
        <v>28.92</v>
      </c>
      <c r="C104" s="1266">
        <v>40</v>
      </c>
      <c r="D104" s="1265"/>
      <c r="E104" s="1265"/>
    </row>
    <row r="105" spans="1:5" x14ac:dyDescent="0.2">
      <c r="A105" s="1272" t="s">
        <v>286</v>
      </c>
      <c r="B105" s="1266">
        <v>45.07</v>
      </c>
      <c r="C105" s="1266">
        <v>50</v>
      </c>
      <c r="D105" s="1265"/>
      <c r="E105" s="1265"/>
    </row>
    <row r="106" spans="1:5" x14ac:dyDescent="0.2">
      <c r="A106" s="1272" t="s">
        <v>287</v>
      </c>
      <c r="B106" s="1266">
        <v>151.63999999999999</v>
      </c>
      <c r="C106" s="1266">
        <v>893.45</v>
      </c>
      <c r="D106" s="1265"/>
      <c r="E106" s="1265"/>
    </row>
    <row r="107" spans="1:5" x14ac:dyDescent="0.2">
      <c r="A107" s="1272" t="s">
        <v>380</v>
      </c>
      <c r="B107" s="1266">
        <v>0</v>
      </c>
      <c r="C107" s="1266">
        <v>0</v>
      </c>
      <c r="D107" s="1265"/>
      <c r="E107" s="1265"/>
    </row>
    <row r="108" spans="1:5" x14ac:dyDescent="0.2">
      <c r="A108" s="1272" t="s">
        <v>519</v>
      </c>
      <c r="B108" s="1266">
        <v>24.59</v>
      </c>
      <c r="C108" s="1266">
        <v>14.11</v>
      </c>
      <c r="D108" s="1265"/>
      <c r="E108" s="1265"/>
    </row>
    <row r="109" spans="1:5" x14ac:dyDescent="0.2">
      <c r="A109" s="1272" t="s">
        <v>561</v>
      </c>
      <c r="B109" s="1266">
        <v>0</v>
      </c>
      <c r="C109" s="1266">
        <v>0</v>
      </c>
      <c r="D109" s="1265"/>
      <c r="E109" s="1265"/>
    </row>
    <row r="110" spans="1:5" x14ac:dyDescent="0.2">
      <c r="A110" s="1272" t="s">
        <v>236</v>
      </c>
      <c r="B110" s="1266">
        <v>106.17</v>
      </c>
      <c r="C110" s="1266">
        <v>130.91999999999999</v>
      </c>
      <c r="D110" s="1265"/>
      <c r="E110" s="1265"/>
    </row>
    <row r="111" spans="1:5" x14ac:dyDescent="0.2">
      <c r="A111" s="1272" t="s">
        <v>69</v>
      </c>
      <c r="B111" s="1266">
        <v>67.5</v>
      </c>
      <c r="C111" s="1266">
        <v>202.5</v>
      </c>
      <c r="D111" s="1265"/>
      <c r="E111" s="1265"/>
    </row>
    <row r="112" spans="1:5" x14ac:dyDescent="0.2">
      <c r="A112" s="1263"/>
      <c r="B112" s="1266"/>
      <c r="C112" s="1266"/>
      <c r="D112" s="1265"/>
      <c r="E112" s="1265"/>
    </row>
    <row r="113" spans="1:5" x14ac:dyDescent="0.2">
      <c r="A113" s="1264" t="s">
        <v>562</v>
      </c>
      <c r="B113" s="1266"/>
      <c r="C113" s="1266"/>
      <c r="D113" s="1265"/>
      <c r="E113" s="1265"/>
    </row>
    <row r="114" spans="1:5" x14ac:dyDescent="0.2">
      <c r="A114" s="1272" t="s">
        <v>563</v>
      </c>
      <c r="B114" s="1266">
        <v>211.21</v>
      </c>
      <c r="C114" s="1266">
        <v>107.79</v>
      </c>
      <c r="D114" s="1265"/>
      <c r="E114" s="1265"/>
    </row>
    <row r="115" spans="1:5" x14ac:dyDescent="0.2">
      <c r="A115" s="1272" t="s">
        <v>564</v>
      </c>
      <c r="B115" s="1266">
        <v>579.29999999999995</v>
      </c>
      <c r="C115" s="1266">
        <v>829.7</v>
      </c>
      <c r="D115" s="1265"/>
      <c r="E115" s="1265"/>
    </row>
    <row r="116" spans="1:5" x14ac:dyDescent="0.2">
      <c r="A116" s="1263"/>
      <c r="B116" s="1266"/>
      <c r="C116" s="1266"/>
      <c r="D116" s="1265"/>
      <c r="E116" s="1265"/>
    </row>
    <row r="117" spans="1:5" x14ac:dyDescent="0.2">
      <c r="A117" s="1264" t="s">
        <v>565</v>
      </c>
      <c r="B117" s="1266"/>
      <c r="C117" s="1266"/>
      <c r="D117" s="1265"/>
      <c r="E117" s="1265"/>
    </row>
    <row r="118" spans="1:5" x14ac:dyDescent="0.2">
      <c r="A118" s="1272" t="s">
        <v>257</v>
      </c>
      <c r="B118" s="1266">
        <v>16032.96</v>
      </c>
      <c r="C118" s="1266">
        <v>18117.23</v>
      </c>
      <c r="D118" s="1265"/>
      <c r="E118" s="1265"/>
    </row>
    <row r="119" spans="1:5" x14ac:dyDescent="0.2">
      <c r="A119" s="1272" t="s">
        <v>566</v>
      </c>
      <c r="B119" s="1266">
        <v>49.29</v>
      </c>
      <c r="C119" s="1266">
        <v>203.51</v>
      </c>
      <c r="D119" s="1265"/>
      <c r="E119" s="1265"/>
    </row>
    <row r="120" spans="1:5" x14ac:dyDescent="0.2">
      <c r="A120" s="1272" t="s">
        <v>286</v>
      </c>
      <c r="B120" s="1266">
        <v>362.37</v>
      </c>
      <c r="C120" s="1266">
        <v>0</v>
      </c>
      <c r="D120" s="1265"/>
      <c r="E120" s="1265"/>
    </row>
    <row r="121" spans="1:5" x14ac:dyDescent="0.2">
      <c r="A121" s="1272" t="s">
        <v>262</v>
      </c>
      <c r="B121" s="1266">
        <v>550</v>
      </c>
      <c r="C121" s="1266">
        <v>0</v>
      </c>
      <c r="D121" s="1265"/>
      <c r="E121" s="1265"/>
    </row>
    <row r="122" spans="1:5" x14ac:dyDescent="0.2">
      <c r="A122" s="1272" t="s">
        <v>318</v>
      </c>
      <c r="B122" s="1266">
        <v>500</v>
      </c>
      <c r="C122" s="1266">
        <v>0</v>
      </c>
      <c r="D122" s="1265"/>
      <c r="E122" s="1265"/>
    </row>
    <row r="123" spans="1:5" x14ac:dyDescent="0.2">
      <c r="A123" s="1272" t="s">
        <v>567</v>
      </c>
      <c r="B123" s="1266">
        <v>64.16</v>
      </c>
      <c r="C123" s="1266">
        <v>0</v>
      </c>
      <c r="D123" s="1265"/>
      <c r="E123" s="1265"/>
    </row>
    <row r="124" spans="1:5" x14ac:dyDescent="0.2">
      <c r="A124" s="1272" t="s">
        <v>285</v>
      </c>
      <c r="B124" s="1266">
        <v>14.55</v>
      </c>
      <c r="C124" s="1266">
        <v>0</v>
      </c>
      <c r="D124" s="1265"/>
      <c r="E124" s="1265"/>
    </row>
    <row r="125" spans="1:5" x14ac:dyDescent="0.2">
      <c r="A125" s="1272" t="s">
        <v>568</v>
      </c>
      <c r="B125" s="1266">
        <v>39.32</v>
      </c>
      <c r="C125" s="1266">
        <v>39.24</v>
      </c>
      <c r="D125" s="1265"/>
      <c r="E125" s="1265"/>
    </row>
    <row r="126" spans="1:5" x14ac:dyDescent="0.2">
      <c r="A126" s="1272" t="s">
        <v>519</v>
      </c>
      <c r="B126" s="1266">
        <v>76.819999999999993</v>
      </c>
      <c r="C126" s="1266">
        <v>118.78</v>
      </c>
      <c r="D126" s="1265"/>
      <c r="E126" s="1265"/>
    </row>
    <row r="127" spans="1:5" x14ac:dyDescent="0.2">
      <c r="A127" s="1272" t="s">
        <v>569</v>
      </c>
      <c r="B127" s="1266">
        <v>0</v>
      </c>
      <c r="C127" s="1266">
        <v>229.9</v>
      </c>
      <c r="D127" s="1265"/>
      <c r="E127" s="1265"/>
    </row>
    <row r="128" spans="1:5" x14ac:dyDescent="0.2">
      <c r="A128" s="1272" t="s">
        <v>570</v>
      </c>
      <c r="B128" s="1266">
        <v>0</v>
      </c>
      <c r="C128" s="1266">
        <v>0</v>
      </c>
      <c r="D128" s="1265"/>
      <c r="E128" s="1265"/>
    </row>
    <row r="129" spans="1:5" x14ac:dyDescent="0.2">
      <c r="A129" s="1263"/>
      <c r="B129" s="1266"/>
      <c r="C129" s="1266"/>
      <c r="D129" s="1265"/>
      <c r="E129" s="1265"/>
    </row>
    <row r="130" spans="1:5" x14ac:dyDescent="0.2">
      <c r="A130" s="1264" t="s">
        <v>571</v>
      </c>
      <c r="B130" s="1266"/>
      <c r="C130" s="1266"/>
      <c r="D130" s="1265"/>
      <c r="E130" s="1265"/>
    </row>
    <row r="131" spans="1:5" x14ac:dyDescent="0.2">
      <c r="A131" s="1272" t="s">
        <v>572</v>
      </c>
      <c r="B131" s="1266">
        <v>7269.21</v>
      </c>
      <c r="C131" s="1266">
        <v>9261.65</v>
      </c>
      <c r="D131" s="1265"/>
      <c r="E131" s="1265"/>
    </row>
    <row r="132" spans="1:5" x14ac:dyDescent="0.2">
      <c r="A132" s="1272" t="s">
        <v>573</v>
      </c>
      <c r="B132" s="1266">
        <v>0</v>
      </c>
      <c r="C132" s="1266">
        <v>0</v>
      </c>
      <c r="D132" s="1265"/>
      <c r="E132" s="1265"/>
    </row>
    <row r="133" spans="1:5" x14ac:dyDescent="0.2">
      <c r="A133" s="1272"/>
      <c r="B133" s="1266"/>
      <c r="C133" s="1266"/>
      <c r="D133" s="1265"/>
      <c r="E133" s="1265"/>
    </row>
    <row r="134" spans="1:5" x14ac:dyDescent="0.2">
      <c r="A134" s="1263"/>
      <c r="B134" s="1266"/>
      <c r="C134" s="1266"/>
      <c r="D134" s="1265"/>
      <c r="E134" s="1265"/>
    </row>
    <row r="135" spans="1:5" x14ac:dyDescent="0.2">
      <c r="A135" s="1264" t="s">
        <v>574</v>
      </c>
      <c r="B135" s="1266"/>
      <c r="C135" s="1266"/>
      <c r="D135" s="1265"/>
      <c r="E135" s="1265"/>
    </row>
    <row r="136" spans="1:5" x14ac:dyDescent="0.2">
      <c r="A136" s="1272" t="s">
        <v>257</v>
      </c>
      <c r="B136" s="1266">
        <v>32631.68</v>
      </c>
      <c r="C136" s="1266">
        <v>50821.9</v>
      </c>
      <c r="D136" s="1265"/>
      <c r="E136" s="1265"/>
    </row>
    <row r="137" spans="1:5" x14ac:dyDescent="0.2">
      <c r="A137" s="1272" t="s">
        <v>262</v>
      </c>
      <c r="B137" s="1273">
        <v>3567.69</v>
      </c>
      <c r="C137" s="1266">
        <v>3660.5</v>
      </c>
      <c r="D137" s="1265"/>
      <c r="E137" s="1265"/>
    </row>
    <row r="138" spans="1:5" x14ac:dyDescent="0.2">
      <c r="A138" s="1272" t="s">
        <v>68</v>
      </c>
      <c r="B138" s="1266">
        <v>730.48</v>
      </c>
      <c r="C138" s="1266">
        <v>330</v>
      </c>
      <c r="D138" s="1265"/>
      <c r="E138" s="1265"/>
    </row>
    <row r="139" spans="1:5" x14ac:dyDescent="0.2">
      <c r="A139" s="1272" t="s">
        <v>237</v>
      </c>
      <c r="B139" s="1266">
        <v>109.57</v>
      </c>
      <c r="C139" s="1266">
        <v>0</v>
      </c>
      <c r="D139" s="1265"/>
      <c r="E139" s="1265"/>
    </row>
    <row r="140" spans="1:5" x14ac:dyDescent="0.2">
      <c r="A140" s="1272" t="s">
        <v>559</v>
      </c>
      <c r="B140" s="1266">
        <v>165.68</v>
      </c>
      <c r="C140" s="1266">
        <v>163.41</v>
      </c>
      <c r="D140" s="1265"/>
      <c r="E140" s="1265"/>
    </row>
    <row r="141" spans="1:5" x14ac:dyDescent="0.2">
      <c r="A141" s="1272" t="s">
        <v>285</v>
      </c>
      <c r="B141" s="1266">
        <v>0</v>
      </c>
      <c r="C141" s="1266">
        <v>0</v>
      </c>
      <c r="D141" s="1265"/>
      <c r="E141" s="1265"/>
    </row>
    <row r="142" spans="1:5" x14ac:dyDescent="0.2">
      <c r="A142" s="1272" t="s">
        <v>506</v>
      </c>
      <c r="B142" s="1266">
        <v>9.9</v>
      </c>
      <c r="C142" s="1266">
        <v>0</v>
      </c>
      <c r="D142" s="1265"/>
      <c r="E142" s="1265"/>
    </row>
    <row r="143" spans="1:5" x14ac:dyDescent="0.2">
      <c r="A143" s="1272" t="s">
        <v>286</v>
      </c>
      <c r="B143" s="1266">
        <v>381.82</v>
      </c>
      <c r="C143" s="1266">
        <v>72.45</v>
      </c>
      <c r="D143" s="1265"/>
      <c r="E143" s="1265"/>
    </row>
    <row r="144" spans="1:5" x14ac:dyDescent="0.2">
      <c r="A144" s="1272" t="s">
        <v>287</v>
      </c>
      <c r="B144" s="1266">
        <v>303.14999999999998</v>
      </c>
      <c r="C144" s="1266">
        <v>121.2</v>
      </c>
      <c r="D144" s="1265"/>
      <c r="E144" s="1265"/>
    </row>
    <row r="145" spans="1:5" x14ac:dyDescent="0.2">
      <c r="A145" s="1272" t="s">
        <v>519</v>
      </c>
      <c r="B145" s="1266">
        <v>0</v>
      </c>
      <c r="C145" s="1266">
        <v>20</v>
      </c>
      <c r="D145" s="1265"/>
      <c r="E145" s="1265"/>
    </row>
    <row r="146" spans="1:5" x14ac:dyDescent="0.2">
      <c r="A146" s="1272" t="s">
        <v>575</v>
      </c>
      <c r="B146" s="1266">
        <v>349.31</v>
      </c>
      <c r="C146" s="1266">
        <v>0</v>
      </c>
      <c r="D146" s="1265"/>
      <c r="E146" s="1265"/>
    </row>
    <row r="147" spans="1:5" x14ac:dyDescent="0.2">
      <c r="A147" s="1272" t="s">
        <v>289</v>
      </c>
      <c r="B147" s="1266">
        <v>519</v>
      </c>
      <c r="C147" s="1266">
        <v>460</v>
      </c>
      <c r="D147" s="1265"/>
      <c r="E147" s="1265"/>
    </row>
    <row r="148" spans="1:5" x14ac:dyDescent="0.2">
      <c r="A148" s="1272" t="s">
        <v>380</v>
      </c>
      <c r="B148" s="1266">
        <v>0</v>
      </c>
      <c r="C148" s="1266">
        <v>0</v>
      </c>
      <c r="D148" s="1265"/>
      <c r="E148" s="1265"/>
    </row>
    <row r="149" spans="1:5" x14ac:dyDescent="0.2">
      <c r="A149" s="1272" t="s">
        <v>570</v>
      </c>
      <c r="B149" s="1266">
        <v>0</v>
      </c>
      <c r="C149" s="1266">
        <v>0</v>
      </c>
      <c r="D149" s="1265"/>
      <c r="E149" s="1265"/>
    </row>
    <row r="150" spans="1:5" x14ac:dyDescent="0.2">
      <c r="A150" s="1263"/>
      <c r="B150" s="1266"/>
      <c r="C150" s="1266"/>
      <c r="D150" s="1265"/>
      <c r="E150" s="1265"/>
    </row>
    <row r="151" spans="1:5" x14ac:dyDescent="0.2">
      <c r="A151" s="1264" t="s">
        <v>576</v>
      </c>
      <c r="B151" s="1266"/>
      <c r="C151" s="1266"/>
      <c r="D151" s="1265"/>
      <c r="E151" s="1265"/>
    </row>
    <row r="152" spans="1:5" x14ac:dyDescent="0.2">
      <c r="A152" s="1272" t="s">
        <v>236</v>
      </c>
      <c r="B152" s="1266">
        <v>1883.07</v>
      </c>
      <c r="C152" s="1266">
        <v>1617.38</v>
      </c>
      <c r="D152" s="1265"/>
      <c r="E152" s="1265"/>
    </row>
    <row r="153" spans="1:5" x14ac:dyDescent="0.2">
      <c r="A153" s="1272" t="s">
        <v>262</v>
      </c>
      <c r="B153" s="1266">
        <v>2222.4</v>
      </c>
      <c r="C153" s="1266">
        <v>1344.2</v>
      </c>
      <c r="D153" s="1265"/>
      <c r="E153" s="1265"/>
    </row>
    <row r="154" spans="1:5" x14ac:dyDescent="0.2">
      <c r="A154" s="1272" t="s">
        <v>68</v>
      </c>
      <c r="B154" s="1266">
        <v>887.51</v>
      </c>
      <c r="C154" s="1266">
        <v>1083.6600000000001</v>
      </c>
      <c r="D154" s="1265"/>
      <c r="E154" s="1265"/>
    </row>
    <row r="155" spans="1:5" x14ac:dyDescent="0.2">
      <c r="A155" s="1272" t="s">
        <v>308</v>
      </c>
      <c r="B155" s="1266">
        <v>123.85</v>
      </c>
      <c r="C155" s="1266">
        <v>0</v>
      </c>
      <c r="D155" s="1265"/>
      <c r="E155" s="1265"/>
    </row>
    <row r="156" spans="1:5" x14ac:dyDescent="0.2">
      <c r="A156" s="1272" t="s">
        <v>577</v>
      </c>
      <c r="B156" s="1266">
        <v>0</v>
      </c>
      <c r="C156" s="1266">
        <v>796.78</v>
      </c>
      <c r="D156" s="1265"/>
      <c r="E156" s="1265"/>
    </row>
    <row r="157" spans="1:5" x14ac:dyDescent="0.2">
      <c r="A157" s="1272" t="s">
        <v>578</v>
      </c>
      <c r="B157" s="1266">
        <v>3068.75</v>
      </c>
      <c r="C157" s="1266">
        <v>4382.84</v>
      </c>
      <c r="D157" s="1265"/>
      <c r="E157" s="1265"/>
    </row>
    <row r="158" spans="1:5" x14ac:dyDescent="0.2">
      <c r="A158" s="1272" t="s">
        <v>579</v>
      </c>
      <c r="B158" s="1266">
        <v>1850</v>
      </c>
      <c r="C158" s="1266">
        <v>2003</v>
      </c>
      <c r="D158" s="1265"/>
      <c r="E158" s="1265"/>
    </row>
    <row r="159" spans="1:5" x14ac:dyDescent="0.2">
      <c r="A159" s="1263"/>
      <c r="B159" s="1266"/>
      <c r="C159" s="1266"/>
      <c r="D159" s="1265"/>
      <c r="E159" s="1265"/>
    </row>
    <row r="160" spans="1:5" x14ac:dyDescent="0.2">
      <c r="A160" s="1264" t="s">
        <v>580</v>
      </c>
      <c r="B160" s="1266"/>
      <c r="C160" s="1266"/>
      <c r="D160" s="1265"/>
      <c r="E160" s="1265"/>
    </row>
    <row r="161" spans="1:5" x14ac:dyDescent="0.2">
      <c r="A161" s="1272" t="s">
        <v>581</v>
      </c>
      <c r="B161" s="1266">
        <v>200</v>
      </c>
      <c r="C161" s="1266">
        <v>200</v>
      </c>
      <c r="D161" s="1265"/>
      <c r="E161" s="1265"/>
    </row>
    <row r="162" spans="1:5" x14ac:dyDescent="0.2">
      <c r="A162" s="1263"/>
      <c r="B162" s="1266"/>
      <c r="C162" s="1266"/>
      <c r="D162" s="1265"/>
      <c r="E162" s="1265"/>
    </row>
    <row r="163" spans="1:5" x14ac:dyDescent="0.2">
      <c r="A163" s="1264" t="s">
        <v>582</v>
      </c>
      <c r="B163" s="1266"/>
      <c r="C163" s="1266"/>
      <c r="D163" s="1265"/>
      <c r="E163" s="1265"/>
    </row>
    <row r="164" spans="1:5" x14ac:dyDescent="0.2">
      <c r="A164" s="1272" t="s">
        <v>583</v>
      </c>
      <c r="B164" s="1266">
        <v>450</v>
      </c>
      <c r="C164" s="1266">
        <v>500</v>
      </c>
      <c r="D164" s="1265"/>
      <c r="E164" s="1265"/>
    </row>
    <row r="165" spans="1:5" x14ac:dyDescent="0.2">
      <c r="A165" s="1272" t="s">
        <v>584</v>
      </c>
      <c r="B165" s="1266">
        <v>502.72</v>
      </c>
      <c r="C165" s="1266">
        <v>598</v>
      </c>
      <c r="D165" s="1265"/>
      <c r="E165" s="1265"/>
    </row>
    <row r="166" spans="1:5" x14ac:dyDescent="0.2">
      <c r="A166" s="1263"/>
      <c r="B166" s="1266"/>
      <c r="C166" s="1266"/>
      <c r="D166" s="1265"/>
      <c r="E166" s="1265"/>
    </row>
    <row r="167" spans="1:5" x14ac:dyDescent="0.2">
      <c r="A167" s="1264" t="s">
        <v>585</v>
      </c>
      <c r="B167" s="1266"/>
      <c r="C167" s="1266"/>
      <c r="D167" s="1265"/>
      <c r="E167" s="1265"/>
    </row>
    <row r="168" spans="1:5" x14ac:dyDescent="0.2">
      <c r="A168" s="1272" t="s">
        <v>586</v>
      </c>
      <c r="B168" s="1266">
        <v>700</v>
      </c>
      <c r="C168" s="1266">
        <v>700</v>
      </c>
      <c r="D168" s="1265"/>
      <c r="E168" s="1265"/>
    </row>
    <row r="169" spans="1:5" x14ac:dyDescent="0.2">
      <c r="A169" s="1272" t="s">
        <v>262</v>
      </c>
      <c r="B169" s="1266">
        <v>3349.11</v>
      </c>
      <c r="C169" s="1266">
        <v>3498.01</v>
      </c>
      <c r="D169" s="1265"/>
      <c r="E169" s="1265"/>
    </row>
    <row r="170" spans="1:5" x14ac:dyDescent="0.2">
      <c r="A170" s="1272" t="s">
        <v>587</v>
      </c>
      <c r="B170" s="1266">
        <v>583.24</v>
      </c>
      <c r="C170" s="1266">
        <v>1395.38</v>
      </c>
      <c r="D170" s="1265"/>
      <c r="E170" s="1265"/>
    </row>
    <row r="171" spans="1:5" x14ac:dyDescent="0.2">
      <c r="A171" s="1272" t="s">
        <v>588</v>
      </c>
      <c r="B171" s="1266">
        <v>188.62</v>
      </c>
      <c r="C171" s="1266">
        <v>26.22</v>
      </c>
      <c r="D171" s="1265"/>
      <c r="E171" s="1265"/>
    </row>
    <row r="172" spans="1:5" x14ac:dyDescent="0.2">
      <c r="A172" s="1272" t="s">
        <v>308</v>
      </c>
      <c r="B172" s="1266">
        <v>114.67</v>
      </c>
      <c r="C172" s="1266">
        <v>0</v>
      </c>
      <c r="D172" s="1265"/>
      <c r="E172" s="1265"/>
    </row>
    <row r="173" spans="1:5" x14ac:dyDescent="0.2">
      <c r="A173" s="1272" t="s">
        <v>570</v>
      </c>
      <c r="B173" s="1266">
        <v>1631.83</v>
      </c>
      <c r="C173" s="1266">
        <v>183.96</v>
      </c>
      <c r="D173" s="1265"/>
      <c r="E173" s="1265"/>
    </row>
    <row r="174" spans="1:5" x14ac:dyDescent="0.2">
      <c r="A174" s="1272" t="s">
        <v>289</v>
      </c>
      <c r="B174" s="1266">
        <v>557.38</v>
      </c>
      <c r="C174" s="1266">
        <v>5648.9</v>
      </c>
      <c r="D174" s="1265"/>
      <c r="E174" s="1265"/>
    </row>
    <row r="175" spans="1:5" x14ac:dyDescent="0.2">
      <c r="A175" s="1263"/>
      <c r="B175" s="1266"/>
      <c r="C175" s="1266"/>
      <c r="D175" s="1265"/>
      <c r="E175" s="1265"/>
    </row>
    <row r="176" spans="1:5" x14ac:dyDescent="0.2">
      <c r="A176" s="1264" t="s">
        <v>589</v>
      </c>
      <c r="B176" s="1266"/>
      <c r="C176" s="1266"/>
      <c r="D176" s="1265"/>
      <c r="E176" s="1265"/>
    </row>
    <row r="177" spans="1:5" x14ac:dyDescent="0.2">
      <c r="A177" s="1272" t="s">
        <v>590</v>
      </c>
      <c r="B177" s="1266">
        <v>107.56</v>
      </c>
      <c r="C177" s="1266">
        <v>108.15</v>
      </c>
      <c r="D177" s="1265"/>
      <c r="E177" s="1265"/>
    </row>
    <row r="178" spans="1:5" x14ac:dyDescent="0.2">
      <c r="A178" s="1272" t="s">
        <v>312</v>
      </c>
      <c r="B178" s="1266">
        <v>508.36</v>
      </c>
      <c r="C178" s="1266">
        <v>480</v>
      </c>
      <c r="D178" s="1265"/>
      <c r="E178" s="1265"/>
    </row>
    <row r="179" spans="1:5" x14ac:dyDescent="0.2">
      <c r="A179" s="1272" t="s">
        <v>313</v>
      </c>
      <c r="B179" s="1266">
        <v>2834.3</v>
      </c>
      <c r="C179" s="1266">
        <v>2190</v>
      </c>
      <c r="D179" s="1265"/>
      <c r="E179" s="1265"/>
    </row>
    <row r="180" spans="1:5" x14ac:dyDescent="0.2">
      <c r="A180" s="1272" t="s">
        <v>314</v>
      </c>
      <c r="B180" s="1266">
        <v>588</v>
      </c>
      <c r="C180" s="1266">
        <v>514.5</v>
      </c>
      <c r="D180" s="1265"/>
      <c r="E180" s="1265"/>
    </row>
    <row r="181" spans="1:5" x14ac:dyDescent="0.2">
      <c r="A181" s="1272" t="s">
        <v>591</v>
      </c>
      <c r="B181" s="1266">
        <v>1367.05</v>
      </c>
      <c r="C181" s="1266">
        <v>2060.89</v>
      </c>
      <c r="D181" s="1265"/>
      <c r="E181" s="1265"/>
    </row>
    <row r="182" spans="1:5" x14ac:dyDescent="0.2">
      <c r="A182" s="1272" t="s">
        <v>316</v>
      </c>
      <c r="B182" s="1266">
        <v>1762</v>
      </c>
      <c r="C182" s="1266">
        <v>1153.33</v>
      </c>
      <c r="D182" s="1265"/>
      <c r="E182" s="1265"/>
    </row>
    <row r="183" spans="1:5" x14ac:dyDescent="0.2">
      <c r="A183" s="1272" t="s">
        <v>592</v>
      </c>
      <c r="B183" s="1266">
        <v>201</v>
      </c>
      <c r="C183" s="1266">
        <v>98.3</v>
      </c>
      <c r="D183" s="1265"/>
      <c r="E183" s="1265"/>
    </row>
    <row r="184" spans="1:5" x14ac:dyDescent="0.2">
      <c r="A184" s="1272" t="s">
        <v>593</v>
      </c>
      <c r="B184" s="1266">
        <v>0</v>
      </c>
      <c r="C184" s="1266">
        <v>0</v>
      </c>
      <c r="D184" s="1265"/>
      <c r="E184" s="1265"/>
    </row>
    <row r="185" spans="1:5" x14ac:dyDescent="0.2">
      <c r="A185" s="1272" t="s">
        <v>594</v>
      </c>
      <c r="B185" s="1266">
        <v>669</v>
      </c>
      <c r="C185" s="1266">
        <v>0</v>
      </c>
      <c r="D185" s="1265"/>
      <c r="E185" s="1265"/>
    </row>
    <row r="186" spans="1:5" x14ac:dyDescent="0.2">
      <c r="A186" s="1263"/>
      <c r="B186" s="1266"/>
      <c r="C186" s="1266"/>
      <c r="D186" s="1265"/>
      <c r="E186" s="1265"/>
    </row>
    <row r="187" spans="1:5" x14ac:dyDescent="0.2">
      <c r="A187" s="1264" t="s">
        <v>595</v>
      </c>
      <c r="B187" s="1266"/>
      <c r="C187" s="1266"/>
      <c r="D187" s="1265"/>
      <c r="E187" s="1265"/>
    </row>
    <row r="188" spans="1:5" x14ac:dyDescent="0.2">
      <c r="A188" s="1272" t="s">
        <v>68</v>
      </c>
      <c r="B188" s="1266">
        <v>7652.91</v>
      </c>
      <c r="C188" s="1266">
        <v>9766.8799999999992</v>
      </c>
      <c r="D188" s="1265"/>
      <c r="E188" s="1265"/>
    </row>
    <row r="189" spans="1:5" x14ac:dyDescent="0.2">
      <c r="A189" s="1272" t="s">
        <v>596</v>
      </c>
      <c r="B189" s="1266">
        <v>1595</v>
      </c>
      <c r="C189" s="1266">
        <v>1219.06</v>
      </c>
      <c r="D189" s="1265"/>
      <c r="E189" s="1265"/>
    </row>
    <row r="190" spans="1:5" x14ac:dyDescent="0.2">
      <c r="A190" s="1263"/>
      <c r="B190" s="1266"/>
      <c r="C190" s="1266"/>
      <c r="D190" s="1265"/>
      <c r="E190" s="1265"/>
    </row>
    <row r="191" spans="1:5" x14ac:dyDescent="0.2">
      <c r="A191" s="1264" t="s">
        <v>597</v>
      </c>
      <c r="B191" s="1266"/>
      <c r="C191" s="1266"/>
      <c r="D191" s="1265"/>
      <c r="E191" s="1265"/>
    </row>
    <row r="192" spans="1:5" x14ac:dyDescent="0.2">
      <c r="A192" s="1272" t="s">
        <v>572</v>
      </c>
      <c r="B192" s="1266">
        <v>17312.72</v>
      </c>
      <c r="C192" s="1266">
        <v>22567.15</v>
      </c>
      <c r="D192" s="1265"/>
      <c r="E192" s="1265"/>
    </row>
    <row r="193" spans="1:5" x14ac:dyDescent="0.2">
      <c r="A193" s="1272" t="s">
        <v>598</v>
      </c>
      <c r="B193" s="1266">
        <v>2263.02</v>
      </c>
      <c r="C193" s="1266">
        <v>1223.4000000000001</v>
      </c>
      <c r="D193" s="1265"/>
      <c r="E193" s="1265"/>
    </row>
    <row r="194" spans="1:5" x14ac:dyDescent="0.2">
      <c r="A194" s="1272" t="s">
        <v>289</v>
      </c>
      <c r="B194" s="1266">
        <v>5322.43</v>
      </c>
      <c r="C194" s="1266">
        <v>3072.99</v>
      </c>
      <c r="D194" s="1265"/>
      <c r="E194" s="1265"/>
    </row>
    <row r="195" spans="1:5" x14ac:dyDescent="0.2">
      <c r="A195" s="1272" t="s">
        <v>599</v>
      </c>
      <c r="B195" s="1266">
        <v>1806.58</v>
      </c>
      <c r="C195" s="1266">
        <v>1092.47</v>
      </c>
      <c r="D195" s="1265"/>
      <c r="E195" s="1265"/>
    </row>
    <row r="196" spans="1:5" x14ac:dyDescent="0.2">
      <c r="A196" s="1272" t="s">
        <v>519</v>
      </c>
      <c r="B196" s="1266">
        <v>182.5</v>
      </c>
      <c r="C196" s="1266">
        <v>206.77</v>
      </c>
      <c r="D196" s="1265"/>
      <c r="E196" s="1265"/>
    </row>
    <row r="197" spans="1:5" x14ac:dyDescent="0.2">
      <c r="A197" s="1272" t="s">
        <v>600</v>
      </c>
      <c r="B197" s="1266">
        <v>1826</v>
      </c>
      <c r="C197" s="1266">
        <v>1116.44</v>
      </c>
      <c r="D197" s="1265"/>
      <c r="E197" s="1265"/>
    </row>
    <row r="198" spans="1:5" x14ac:dyDescent="0.2">
      <c r="A198" s="1272" t="s">
        <v>323</v>
      </c>
      <c r="B198" s="1266">
        <v>49.2</v>
      </c>
      <c r="C198" s="1266">
        <v>51</v>
      </c>
      <c r="D198" s="1265"/>
      <c r="E198" s="1265"/>
    </row>
    <row r="199" spans="1:5" x14ac:dyDescent="0.2">
      <c r="A199" s="1263"/>
      <c r="B199" s="1266"/>
      <c r="C199" s="1266"/>
      <c r="D199" s="1265"/>
      <c r="E199" s="1265"/>
    </row>
    <row r="200" spans="1:5" x14ac:dyDescent="0.2">
      <c r="A200" s="1264" t="s">
        <v>601</v>
      </c>
      <c r="B200" s="1266"/>
      <c r="C200" s="1266"/>
      <c r="D200" s="1265"/>
      <c r="E200" s="1265"/>
    </row>
    <row r="201" spans="1:5" x14ac:dyDescent="0.2">
      <c r="A201" s="1272" t="s">
        <v>372</v>
      </c>
      <c r="B201" s="1266">
        <v>495.66</v>
      </c>
      <c r="C201" s="1266">
        <v>180</v>
      </c>
      <c r="D201" s="1265"/>
      <c r="E201" s="1265"/>
    </row>
    <row r="202" spans="1:5" x14ac:dyDescent="0.2">
      <c r="A202" s="1272" t="s">
        <v>602</v>
      </c>
      <c r="B202" s="1266">
        <v>1563</v>
      </c>
      <c r="C202" s="1266">
        <v>663</v>
      </c>
      <c r="D202" s="1265"/>
      <c r="E202" s="1265"/>
    </row>
    <row r="203" spans="1:5" ht="33" customHeight="1" x14ac:dyDescent="0.2">
      <c r="A203" s="1263"/>
      <c r="B203" s="1266"/>
      <c r="C203" s="1266"/>
      <c r="D203" s="1265"/>
      <c r="E203" s="1265"/>
    </row>
    <row r="204" spans="1:5" x14ac:dyDescent="0.2">
      <c r="A204" s="1264" t="s">
        <v>603</v>
      </c>
      <c r="B204" s="1266">
        <v>10218.24</v>
      </c>
      <c r="C204" s="1266">
        <v>10218.24</v>
      </c>
      <c r="D204" s="1265"/>
      <c r="E204" s="1265"/>
    </row>
    <row r="205" spans="1:5" x14ac:dyDescent="0.2">
      <c r="A205" s="1263"/>
      <c r="B205" s="1266"/>
      <c r="C205" s="1266"/>
      <c r="D205" s="1265"/>
      <c r="E205" s="1265"/>
    </row>
    <row r="206" spans="1:5" x14ac:dyDescent="0.2">
      <c r="A206" s="1264" t="s">
        <v>604</v>
      </c>
      <c r="B206" s="1266"/>
      <c r="C206" s="1266"/>
      <c r="D206" s="1265"/>
      <c r="E206" s="1265"/>
    </row>
    <row r="207" spans="1:5" x14ac:dyDescent="0.2">
      <c r="A207" s="1272" t="s">
        <v>344</v>
      </c>
      <c r="B207" s="1266">
        <v>849.97</v>
      </c>
      <c r="C207" s="1266">
        <v>72.12</v>
      </c>
      <c r="D207" s="1265"/>
      <c r="E207" s="1265"/>
    </row>
    <row r="208" spans="1:5" x14ac:dyDescent="0.2">
      <c r="A208" s="1272" t="s">
        <v>605</v>
      </c>
      <c r="B208" s="1266">
        <v>2588</v>
      </c>
      <c r="C208" s="1266">
        <v>2574</v>
      </c>
      <c r="D208" s="1265"/>
      <c r="E208" s="1265"/>
    </row>
    <row r="209" spans="1:5" x14ac:dyDescent="0.2">
      <c r="A209" s="1272" t="s">
        <v>606</v>
      </c>
      <c r="B209" s="1266">
        <v>1947.9</v>
      </c>
      <c r="C209" s="1266">
        <v>1024.1600000000001</v>
      </c>
      <c r="D209" s="1265"/>
      <c r="E209" s="1265"/>
    </row>
    <row r="210" spans="1:5" x14ac:dyDescent="0.2">
      <c r="A210" s="1272" t="s">
        <v>607</v>
      </c>
      <c r="B210" s="1266">
        <v>264</v>
      </c>
      <c r="C210" s="1266">
        <v>200</v>
      </c>
      <c r="D210" s="1265"/>
      <c r="E210" s="1265"/>
    </row>
    <row r="211" spans="1:5" x14ac:dyDescent="0.2">
      <c r="A211" s="1272" t="s">
        <v>608</v>
      </c>
      <c r="B211" s="1266">
        <v>1300.0999999999999</v>
      </c>
      <c r="C211" s="1266">
        <v>84</v>
      </c>
      <c r="D211" s="1265"/>
      <c r="E211" s="1265"/>
    </row>
    <row r="212" spans="1:5" x14ac:dyDescent="0.2">
      <c r="A212" s="1272" t="s">
        <v>609</v>
      </c>
      <c r="B212" s="1266">
        <v>809.3</v>
      </c>
      <c r="C212" s="1266">
        <v>0</v>
      </c>
      <c r="D212" s="1265"/>
      <c r="E212" s="1265"/>
    </row>
    <row r="213" spans="1:5" x14ac:dyDescent="0.2">
      <c r="A213" s="1272" t="s">
        <v>610</v>
      </c>
      <c r="B213" s="1266">
        <v>0</v>
      </c>
      <c r="C213" s="1266">
        <v>0</v>
      </c>
      <c r="D213" s="1265"/>
      <c r="E213" s="1265"/>
    </row>
    <row r="214" spans="1:5" x14ac:dyDescent="0.2">
      <c r="A214" s="1272" t="s">
        <v>611</v>
      </c>
      <c r="B214" s="1266">
        <v>940</v>
      </c>
      <c r="C214" s="1266">
        <v>0</v>
      </c>
      <c r="D214" s="1265"/>
      <c r="E214" s="1265"/>
    </row>
    <row r="215" spans="1:5" x14ac:dyDescent="0.2">
      <c r="A215" s="1272" t="s">
        <v>612</v>
      </c>
      <c r="B215" s="1266"/>
      <c r="C215" s="1266"/>
      <c r="D215" s="1265"/>
      <c r="E215" s="1265"/>
    </row>
    <row r="216" spans="1:5" x14ac:dyDescent="0.2">
      <c r="A216" s="1272" t="s">
        <v>613</v>
      </c>
      <c r="B216" s="1266">
        <v>990</v>
      </c>
      <c r="C216" s="1266">
        <v>0</v>
      </c>
      <c r="D216" s="1265"/>
      <c r="E216" s="1265"/>
    </row>
    <row r="217" spans="1:5" x14ac:dyDescent="0.2">
      <c r="A217" s="1272" t="s">
        <v>384</v>
      </c>
      <c r="B217" s="1266">
        <v>2471.5</v>
      </c>
      <c r="C217" s="1266">
        <v>5100</v>
      </c>
      <c r="D217" s="1265"/>
      <c r="E217" s="1265"/>
    </row>
    <row r="218" spans="1:5" x14ac:dyDescent="0.2">
      <c r="A218" s="1263"/>
      <c r="B218" s="1266"/>
      <c r="C218" s="1266"/>
      <c r="D218" s="1265"/>
      <c r="E218" s="1265"/>
    </row>
    <row r="219" spans="1:5" x14ac:dyDescent="0.2">
      <c r="A219" s="1264" t="s">
        <v>614</v>
      </c>
      <c r="B219" s="1266"/>
      <c r="C219" s="1266"/>
      <c r="D219" s="1265"/>
      <c r="E219" s="1265"/>
    </row>
    <row r="220" spans="1:5" x14ac:dyDescent="0.2">
      <c r="A220" s="1272" t="s">
        <v>615</v>
      </c>
      <c r="B220" s="1266">
        <v>100</v>
      </c>
      <c r="C220" s="1266">
        <v>0</v>
      </c>
      <c r="D220" s="1265"/>
      <c r="E220" s="1265"/>
    </row>
    <row r="221" spans="1:5" x14ac:dyDescent="0.2">
      <c r="A221" s="1272" t="s">
        <v>616</v>
      </c>
      <c r="B221" s="1266">
        <v>410</v>
      </c>
      <c r="C221" s="1266">
        <v>410.4</v>
      </c>
      <c r="D221" s="1265"/>
      <c r="E221" s="1265"/>
    </row>
    <row r="222" spans="1:5" x14ac:dyDescent="0.2">
      <c r="A222" s="1263"/>
      <c r="B222" s="1266"/>
      <c r="C222" s="1266"/>
      <c r="D222" s="1265"/>
      <c r="E222" s="1265"/>
    </row>
    <row r="223" spans="1:5" x14ac:dyDescent="0.2">
      <c r="A223" s="1264" t="s">
        <v>617</v>
      </c>
      <c r="B223" s="1266"/>
      <c r="C223" s="1266"/>
      <c r="D223" s="1265"/>
      <c r="E223" s="1265"/>
    </row>
    <row r="224" spans="1:5" x14ac:dyDescent="0.2">
      <c r="A224" s="1272" t="s">
        <v>618</v>
      </c>
      <c r="B224" s="1266">
        <v>329.74</v>
      </c>
      <c r="C224" s="1266">
        <v>256.58</v>
      </c>
      <c r="D224" s="1265"/>
      <c r="E224" s="1265"/>
    </row>
    <row r="225" spans="1:5" x14ac:dyDescent="0.2">
      <c r="A225" s="1272" t="s">
        <v>338</v>
      </c>
      <c r="B225" s="1266">
        <v>8767.93</v>
      </c>
      <c r="C225" s="1266">
        <v>6832.4</v>
      </c>
      <c r="D225" s="1265"/>
      <c r="E225" s="1265"/>
    </row>
    <row r="226" spans="1:5" x14ac:dyDescent="0.2">
      <c r="A226" s="1272" t="s">
        <v>619</v>
      </c>
      <c r="B226" s="1266">
        <v>0</v>
      </c>
      <c r="C226" s="1266">
        <v>30</v>
      </c>
      <c r="D226" s="1265"/>
      <c r="E226" s="1265"/>
    </row>
    <row r="227" spans="1:5" x14ac:dyDescent="0.2">
      <c r="A227" s="1263"/>
      <c r="B227" s="1266"/>
      <c r="C227" s="1266"/>
      <c r="D227" s="1265"/>
      <c r="E227" s="1265"/>
    </row>
    <row r="228" spans="1:5" x14ac:dyDescent="0.2">
      <c r="A228" s="1264" t="s">
        <v>620</v>
      </c>
      <c r="B228" s="1266"/>
      <c r="C228" s="1266"/>
      <c r="D228" s="1265"/>
      <c r="E228" s="1265"/>
    </row>
    <row r="229" spans="1:5" x14ac:dyDescent="0.2">
      <c r="A229" s="1272" t="s">
        <v>586</v>
      </c>
      <c r="B229" s="1266">
        <v>4015.29</v>
      </c>
      <c r="C229" s="1266">
        <v>5522.34</v>
      </c>
      <c r="D229" s="1265"/>
      <c r="E229" s="1265"/>
    </row>
    <row r="230" spans="1:5" x14ac:dyDescent="0.2">
      <c r="A230" s="1263"/>
      <c r="B230" s="1266"/>
      <c r="C230" s="1266"/>
      <c r="D230" s="1265"/>
      <c r="E230" s="1265"/>
    </row>
    <row r="231" spans="1:5" x14ac:dyDescent="0.2">
      <c r="A231" s="1264" t="s">
        <v>621</v>
      </c>
      <c r="B231" s="1266">
        <v>200</v>
      </c>
      <c r="C231" s="1266">
        <v>200</v>
      </c>
      <c r="D231" s="1265"/>
      <c r="E231" s="1265"/>
    </row>
    <row r="232" spans="1:5" x14ac:dyDescent="0.2">
      <c r="A232" s="1263"/>
      <c r="B232" s="1266"/>
      <c r="C232" s="1266"/>
      <c r="D232" s="1265"/>
      <c r="E232" s="1265"/>
    </row>
    <row r="233" spans="1:5" x14ac:dyDescent="0.2">
      <c r="A233" s="1264" t="s">
        <v>622</v>
      </c>
      <c r="B233" s="1266"/>
      <c r="C233" s="1266"/>
      <c r="D233" s="1265"/>
      <c r="E233" s="1265"/>
    </row>
    <row r="234" spans="1:5" x14ac:dyDescent="0.2">
      <c r="A234" s="1272" t="s">
        <v>623</v>
      </c>
      <c r="B234" s="1266">
        <v>1190</v>
      </c>
      <c r="C234" s="1266">
        <v>1700</v>
      </c>
      <c r="D234" s="1265"/>
      <c r="E234" s="1265"/>
    </row>
    <row r="235" spans="1:5" x14ac:dyDescent="0.2">
      <c r="A235" s="1272" t="s">
        <v>624</v>
      </c>
      <c r="B235" s="1266">
        <v>0</v>
      </c>
      <c r="C235" s="1266">
        <v>30</v>
      </c>
      <c r="D235" s="1265"/>
      <c r="E235" s="1265"/>
    </row>
    <row r="236" spans="1:5" x14ac:dyDescent="0.2">
      <c r="A236" s="1272" t="s">
        <v>625</v>
      </c>
      <c r="B236" s="1266">
        <v>0</v>
      </c>
      <c r="C236" s="1266">
        <v>0</v>
      </c>
      <c r="D236" s="1265"/>
      <c r="E236" s="1265"/>
    </row>
    <row r="237" spans="1:5" x14ac:dyDescent="0.2">
      <c r="A237" s="1263"/>
      <c r="B237" s="1266"/>
      <c r="C237" s="1266"/>
      <c r="D237" s="1265"/>
      <c r="E237" s="1265"/>
    </row>
    <row r="238" spans="1:5" x14ac:dyDescent="0.2">
      <c r="A238" s="1264" t="s">
        <v>626</v>
      </c>
      <c r="B238" s="1266">
        <v>3768</v>
      </c>
      <c r="C238" s="1266">
        <v>3518</v>
      </c>
      <c r="D238" s="1265"/>
      <c r="E238" s="1265"/>
    </row>
    <row r="239" spans="1:5" x14ac:dyDescent="0.2">
      <c r="A239" s="1264"/>
      <c r="B239" s="1266"/>
      <c r="C239" s="1266"/>
      <c r="D239" s="1265"/>
      <c r="E239" s="1265"/>
    </row>
    <row r="240" spans="1:5" x14ac:dyDescent="0.2">
      <c r="A240" s="1264" t="s">
        <v>627</v>
      </c>
      <c r="B240" s="1266">
        <v>612.5</v>
      </c>
      <c r="C240" s="1266">
        <v>827.51</v>
      </c>
      <c r="D240" s="1265"/>
      <c r="E240" s="1265"/>
    </row>
    <row r="241" spans="1:5" x14ac:dyDescent="0.2">
      <c r="A241" s="1263"/>
      <c r="B241" s="1266"/>
      <c r="C241" s="1266"/>
      <c r="D241" s="1265"/>
      <c r="E241" s="1265"/>
    </row>
    <row r="242" spans="1:5" x14ac:dyDescent="0.2">
      <c r="A242" s="1264" t="s">
        <v>628</v>
      </c>
      <c r="B242" s="1266"/>
      <c r="C242" s="1266"/>
      <c r="D242" s="1265"/>
      <c r="E242" s="1265"/>
    </row>
    <row r="243" spans="1:5" x14ac:dyDescent="0.2">
      <c r="A243" s="1272" t="s">
        <v>629</v>
      </c>
      <c r="B243" s="1266">
        <v>0</v>
      </c>
      <c r="C243" s="1266">
        <v>0</v>
      </c>
      <c r="D243" s="1265"/>
      <c r="E243" s="1265"/>
    </row>
    <row r="244" spans="1:5" x14ac:dyDescent="0.2">
      <c r="A244" s="1272" t="s">
        <v>630</v>
      </c>
      <c r="B244" s="1266">
        <v>127.5</v>
      </c>
      <c r="C244" s="1266">
        <v>34.299999999999997</v>
      </c>
      <c r="D244" s="1265"/>
      <c r="E244" s="1265"/>
    </row>
    <row r="245" spans="1:5" x14ac:dyDescent="0.2">
      <c r="A245" s="1272" t="s">
        <v>572</v>
      </c>
      <c r="B245" s="1266">
        <v>160</v>
      </c>
      <c r="C245" s="1266">
        <v>300</v>
      </c>
      <c r="D245" s="1265"/>
      <c r="E245" s="1265"/>
    </row>
    <row r="246" spans="1:5" x14ac:dyDescent="0.2">
      <c r="A246" s="1263"/>
      <c r="B246" s="1266"/>
      <c r="C246" s="1266"/>
      <c r="D246" s="1265"/>
      <c r="E246" s="1265"/>
    </row>
    <row r="247" spans="1:5" x14ac:dyDescent="0.2">
      <c r="A247" s="1264" t="s">
        <v>631</v>
      </c>
      <c r="B247" s="1266"/>
      <c r="C247" s="1266"/>
      <c r="D247" s="1265"/>
      <c r="E247" s="1265"/>
    </row>
    <row r="248" spans="1:5" x14ac:dyDescent="0.2">
      <c r="A248" s="1272" t="s">
        <v>632</v>
      </c>
      <c r="B248" s="1266">
        <v>430</v>
      </c>
      <c r="C248" s="1266">
        <v>800</v>
      </c>
      <c r="D248" s="1265"/>
      <c r="E248" s="1265"/>
    </row>
    <row r="249" spans="1:5" x14ac:dyDescent="0.2">
      <c r="A249" s="1272" t="s">
        <v>633</v>
      </c>
      <c r="B249" s="1266">
        <v>0</v>
      </c>
      <c r="C249" s="1266">
        <v>499.7</v>
      </c>
      <c r="D249" s="1265"/>
      <c r="E249" s="1265"/>
    </row>
    <row r="250" spans="1:5" x14ac:dyDescent="0.2">
      <c r="A250" s="1272" t="s">
        <v>634</v>
      </c>
      <c r="B250" s="1266">
        <v>500</v>
      </c>
      <c r="C250" s="1266">
        <v>500</v>
      </c>
      <c r="D250" s="1265"/>
      <c r="E250" s="1265"/>
    </row>
    <row r="251" spans="1:5" x14ac:dyDescent="0.2">
      <c r="A251" s="1272"/>
      <c r="B251" s="1266"/>
      <c r="C251" s="1266"/>
      <c r="D251" s="1265"/>
      <c r="E251" s="1265"/>
    </row>
    <row r="252" spans="1:5" x14ac:dyDescent="0.2">
      <c r="A252" s="1264" t="s">
        <v>635</v>
      </c>
      <c r="B252" s="1266">
        <v>0</v>
      </c>
      <c r="C252" s="1266">
        <v>2199.1</v>
      </c>
      <c r="D252" s="1265"/>
      <c r="E252" s="1265"/>
    </row>
    <row r="253" spans="1:5" ht="50.25" customHeight="1" x14ac:dyDescent="0.2">
      <c r="A253" s="1263"/>
      <c r="B253" s="1266"/>
      <c r="C253" s="1266"/>
      <c r="D253" s="1265"/>
      <c r="E253" s="1265"/>
    </row>
    <row r="254" spans="1:5" x14ac:dyDescent="0.2">
      <c r="A254" s="1264" t="s">
        <v>636</v>
      </c>
      <c r="B254" s="1266"/>
      <c r="C254" s="1266"/>
      <c r="D254" s="1265"/>
      <c r="E254" s="1265"/>
    </row>
    <row r="255" spans="1:5" x14ac:dyDescent="0.2">
      <c r="A255" s="1272" t="s">
        <v>637</v>
      </c>
      <c r="B255" s="1266">
        <v>14337.24</v>
      </c>
      <c r="C255" s="1266">
        <v>0</v>
      </c>
      <c r="D255" s="1265"/>
      <c r="E255" s="1265"/>
    </row>
    <row r="256" spans="1:5" x14ac:dyDescent="0.2">
      <c r="A256" s="1272" t="s">
        <v>638</v>
      </c>
      <c r="B256" s="1266">
        <v>0</v>
      </c>
      <c r="C256" s="1266">
        <v>0</v>
      </c>
      <c r="D256" s="1265"/>
      <c r="E256" s="1265"/>
    </row>
    <row r="257" spans="1:5" x14ac:dyDescent="0.2">
      <c r="A257" s="1272" t="s">
        <v>639</v>
      </c>
      <c r="B257" s="1266">
        <v>0</v>
      </c>
      <c r="C257" s="1266">
        <v>12900</v>
      </c>
      <c r="D257" s="1265"/>
      <c r="E257" s="1265"/>
    </row>
    <row r="258" spans="1:5" x14ac:dyDescent="0.2">
      <c r="A258" s="1272" t="s">
        <v>640</v>
      </c>
      <c r="B258" s="1266">
        <v>331.9</v>
      </c>
      <c r="C258" s="1266">
        <v>0</v>
      </c>
      <c r="D258" s="1265"/>
      <c r="E258" s="1265"/>
    </row>
    <row r="259" spans="1:5" x14ac:dyDescent="0.2">
      <c r="A259" s="1272" t="s">
        <v>641</v>
      </c>
      <c r="B259" s="1266">
        <v>0</v>
      </c>
      <c r="C259" s="1266">
        <v>0</v>
      </c>
      <c r="D259" s="1265"/>
      <c r="E259" s="1265"/>
    </row>
    <row r="260" spans="1:5" x14ac:dyDescent="0.2">
      <c r="A260" s="1272" t="s">
        <v>642</v>
      </c>
      <c r="B260" s="1266">
        <v>1656.06</v>
      </c>
      <c r="C260" s="1266">
        <v>0</v>
      </c>
      <c r="D260" s="1265"/>
      <c r="E260" s="1265"/>
    </row>
    <row r="261" spans="1:5" x14ac:dyDescent="0.2">
      <c r="A261" s="1272" t="s">
        <v>643</v>
      </c>
      <c r="B261" s="1266">
        <v>0</v>
      </c>
      <c r="C261" s="1266">
        <v>950</v>
      </c>
      <c r="D261" s="1265"/>
      <c r="E261" s="1265"/>
    </row>
    <row r="262" spans="1:5" x14ac:dyDescent="0.2">
      <c r="A262" s="1272" t="s">
        <v>644</v>
      </c>
      <c r="B262" s="1266">
        <v>0</v>
      </c>
      <c r="C262" s="1266">
        <v>19329</v>
      </c>
      <c r="D262" s="1265"/>
      <c r="E262" s="1265"/>
    </row>
    <row r="263" spans="1:5" x14ac:dyDescent="0.2">
      <c r="A263" s="1272" t="s">
        <v>645</v>
      </c>
      <c r="B263" s="1266">
        <v>12262.5</v>
      </c>
      <c r="C263" s="1266">
        <v>0</v>
      </c>
      <c r="D263" s="1265"/>
      <c r="E263" s="1265"/>
    </row>
    <row r="264" spans="1:5" x14ac:dyDescent="0.2">
      <c r="A264" s="1272" t="s">
        <v>646</v>
      </c>
      <c r="B264" s="1266">
        <v>0</v>
      </c>
      <c r="C264" s="1266">
        <v>9844.2999999999993</v>
      </c>
      <c r="D264" s="1265"/>
      <c r="E264" s="1265"/>
    </row>
    <row r="265" spans="1:5" x14ac:dyDescent="0.2">
      <c r="A265" s="1272" t="s">
        <v>647</v>
      </c>
      <c r="B265" s="1266">
        <v>0</v>
      </c>
      <c r="C265" s="1266">
        <v>0</v>
      </c>
      <c r="D265" s="1265"/>
      <c r="E265" s="1265"/>
    </row>
    <row r="266" spans="1:5" x14ac:dyDescent="0.2">
      <c r="A266" s="1272" t="s">
        <v>648</v>
      </c>
      <c r="B266" s="1266">
        <v>3175.03</v>
      </c>
      <c r="C266" s="1266">
        <v>0</v>
      </c>
      <c r="D266" s="1265"/>
      <c r="E266" s="1265"/>
    </row>
    <row r="267" spans="1:5" x14ac:dyDescent="0.2">
      <c r="A267" s="1272" t="s">
        <v>649</v>
      </c>
      <c r="B267" s="1266">
        <v>0</v>
      </c>
      <c r="C267" s="1266">
        <v>0</v>
      </c>
      <c r="D267" s="1265"/>
      <c r="E267" s="1265"/>
    </row>
    <row r="268" spans="1:5" x14ac:dyDescent="0.2">
      <c r="A268" s="1272" t="s">
        <v>650</v>
      </c>
      <c r="B268" s="1266">
        <v>1113</v>
      </c>
      <c r="C268" s="1266">
        <v>0</v>
      </c>
      <c r="D268" s="1265"/>
      <c r="E268" s="1265"/>
    </row>
    <row r="269" spans="1:5" x14ac:dyDescent="0.2">
      <c r="A269" s="1272" t="s">
        <v>651</v>
      </c>
      <c r="B269" s="1266">
        <v>3264.3</v>
      </c>
      <c r="C269" s="1266">
        <v>235.2</v>
      </c>
      <c r="D269" s="1265"/>
      <c r="E269" s="1265"/>
    </row>
    <row r="270" spans="1:5" x14ac:dyDescent="0.2">
      <c r="A270" s="1272" t="s">
        <v>652</v>
      </c>
      <c r="B270" s="1266">
        <v>6875.18</v>
      </c>
      <c r="C270" s="1266">
        <v>0</v>
      </c>
      <c r="D270" s="1265"/>
      <c r="E270" s="1265"/>
    </row>
    <row r="271" spans="1:5" x14ac:dyDescent="0.2">
      <c r="A271" s="1272" t="s">
        <v>653</v>
      </c>
      <c r="B271" s="1266">
        <v>1000</v>
      </c>
      <c r="C271" s="1266">
        <v>978</v>
      </c>
      <c r="D271" s="1265"/>
      <c r="E271" s="1265"/>
    </row>
    <row r="272" spans="1:5" x14ac:dyDescent="0.2">
      <c r="A272" s="1272" t="s">
        <v>654</v>
      </c>
      <c r="B272" s="1266">
        <v>544.66</v>
      </c>
      <c r="C272" s="1266">
        <v>2218.5</v>
      </c>
      <c r="D272" s="1265"/>
      <c r="E272" s="1265"/>
    </row>
    <row r="273" spans="1:8" x14ac:dyDescent="0.2">
      <c r="A273" s="1272" t="s">
        <v>655</v>
      </c>
      <c r="B273" s="1266">
        <v>602.54999999999995</v>
      </c>
      <c r="C273" s="1266">
        <v>8789.1</v>
      </c>
      <c r="D273" s="1265"/>
      <c r="E273" s="1265"/>
    </row>
    <row r="274" spans="1:8" x14ac:dyDescent="0.2">
      <c r="A274" s="1272" t="s">
        <v>656</v>
      </c>
      <c r="B274" s="1266">
        <v>0</v>
      </c>
      <c r="C274" s="1266">
        <v>0</v>
      </c>
      <c r="D274" s="1265"/>
      <c r="E274" s="1265"/>
    </row>
    <row r="275" spans="1:8" x14ac:dyDescent="0.2">
      <c r="A275" s="1272" t="s">
        <v>657</v>
      </c>
      <c r="B275" s="1266">
        <v>0</v>
      </c>
      <c r="C275" s="1266">
        <v>5704.92</v>
      </c>
      <c r="D275" s="1265"/>
      <c r="E275" s="1265"/>
    </row>
    <row r="276" spans="1:8" x14ac:dyDescent="0.2">
      <c r="A276" s="1272" t="s">
        <v>658</v>
      </c>
      <c r="B276" s="1266">
        <v>0</v>
      </c>
      <c r="C276" s="1266">
        <v>0</v>
      </c>
      <c r="D276" s="1265"/>
      <c r="E276" s="1265"/>
    </row>
    <row r="277" spans="1:8" x14ac:dyDescent="0.2">
      <c r="A277" s="1272" t="s">
        <v>659</v>
      </c>
      <c r="B277" s="1266">
        <v>0</v>
      </c>
      <c r="C277" s="1266">
        <v>0</v>
      </c>
      <c r="D277" s="1265"/>
      <c r="E277" s="1265"/>
    </row>
    <row r="278" spans="1:8" x14ac:dyDescent="0.2">
      <c r="A278" s="1272" t="s">
        <v>660</v>
      </c>
      <c r="B278" s="1266">
        <v>0</v>
      </c>
      <c r="C278" s="1266">
        <v>0</v>
      </c>
      <c r="D278" s="1265"/>
      <c r="E278" s="1265"/>
    </row>
    <row r="279" spans="1:8" x14ac:dyDescent="0.2">
      <c r="A279" s="1272" t="s">
        <v>661</v>
      </c>
      <c r="B279" s="1266">
        <v>0</v>
      </c>
      <c r="C279" s="1266">
        <v>0</v>
      </c>
      <c r="D279" s="1265"/>
      <c r="E279" s="1265"/>
    </row>
    <row r="280" spans="1:8" x14ac:dyDescent="0.2">
      <c r="A280" s="1272" t="s">
        <v>662</v>
      </c>
      <c r="B280" s="1266">
        <v>0</v>
      </c>
      <c r="C280" s="1266">
        <v>0</v>
      </c>
      <c r="D280" s="1265"/>
      <c r="E280" s="1265"/>
    </row>
    <row r="281" spans="1:8" x14ac:dyDescent="0.2">
      <c r="A281" s="1272" t="s">
        <v>130</v>
      </c>
      <c r="B281" s="1266">
        <v>0</v>
      </c>
      <c r="C281" s="1266">
        <v>0</v>
      </c>
      <c r="D281" s="1265"/>
      <c r="E281" s="1265"/>
    </row>
    <row r="282" spans="1:8" x14ac:dyDescent="0.2">
      <c r="A282" s="1272" t="s">
        <v>663</v>
      </c>
      <c r="B282" s="1266">
        <v>0</v>
      </c>
      <c r="C282" s="1266">
        <v>0</v>
      </c>
      <c r="D282" s="1265"/>
      <c r="E282" s="1265"/>
    </row>
    <row r="283" spans="1:8" x14ac:dyDescent="0.2">
      <c r="A283" s="1272" t="s">
        <v>664</v>
      </c>
      <c r="B283" s="1266">
        <v>0</v>
      </c>
      <c r="C283" s="1266">
        <v>0</v>
      </c>
      <c r="D283" s="1265"/>
      <c r="E283" s="1265"/>
    </row>
    <row r="284" spans="1:8" x14ac:dyDescent="0.2">
      <c r="A284" s="1272" t="s">
        <v>404</v>
      </c>
      <c r="B284" s="1266">
        <v>0</v>
      </c>
      <c r="C284" s="1266">
        <v>0</v>
      </c>
      <c r="D284" s="1265"/>
      <c r="E284" s="1265"/>
    </row>
    <row r="285" spans="1:8" x14ac:dyDescent="0.2">
      <c r="A285" s="1272" t="s">
        <v>665</v>
      </c>
      <c r="B285" s="1266">
        <v>23949.86</v>
      </c>
      <c r="C285" s="1266">
        <v>68445.789999999994</v>
      </c>
      <c r="D285" s="1265"/>
      <c r="E285" s="1265"/>
    </row>
    <row r="286" spans="1:8" x14ac:dyDescent="0.2">
      <c r="A286" s="1263"/>
      <c r="B286" s="1266"/>
      <c r="C286" s="1266"/>
      <c r="D286" s="1265"/>
      <c r="E286" s="1265"/>
      <c r="F286" s="1265"/>
      <c r="G286" s="1265"/>
      <c r="H286" s="1265"/>
    </row>
    <row r="287" spans="1:8" ht="13.5" thickBot="1" x14ac:dyDescent="0.25">
      <c r="A287" s="1267" t="s">
        <v>407</v>
      </c>
      <c r="B287" s="1268">
        <v>444631.82</v>
      </c>
      <c r="C287" s="1268">
        <v>576365.65</v>
      </c>
      <c r="D287" s="1265"/>
      <c r="E287" s="1265"/>
      <c r="F287" s="1265"/>
      <c r="G287" s="1265"/>
      <c r="H287" s="1265"/>
    </row>
    <row r="288" spans="1:8" ht="13.5" thickTop="1" x14ac:dyDescent="0.2">
      <c r="A288" s="1263"/>
      <c r="B288" s="1266"/>
      <c r="C288" s="1266"/>
      <c r="D288" s="1265"/>
      <c r="E288" s="1265"/>
      <c r="F288" s="1265"/>
      <c r="G288" s="1265"/>
      <c r="H288" s="1265"/>
    </row>
    <row r="289" spans="1:5" x14ac:dyDescent="0.2">
      <c r="A289" s="1265"/>
      <c r="B289" s="1269"/>
      <c r="C289" s="1269"/>
      <c r="D289" s="1265"/>
      <c r="E289" s="1265"/>
    </row>
    <row r="290" spans="1:5" x14ac:dyDescent="0.2">
      <c r="A290" s="1265"/>
      <c r="B290" s="1269"/>
      <c r="C290" s="1269"/>
    </row>
    <row r="291" spans="1:5" x14ac:dyDescent="0.2">
      <c r="A291" s="1265"/>
      <c r="B291" s="1269"/>
      <c r="C291" s="1269"/>
    </row>
    <row r="292" spans="1:5" x14ac:dyDescent="0.2">
      <c r="A292" s="1265"/>
      <c r="B292" s="1265"/>
      <c r="C292" s="1265"/>
    </row>
    <row r="293" spans="1:5" x14ac:dyDescent="0.2">
      <c r="A293" s="1265"/>
      <c r="B293" s="1265"/>
      <c r="C293" s="1265"/>
    </row>
    <row r="294" spans="1:5" x14ac:dyDescent="0.2">
      <c r="A294" s="1265"/>
      <c r="B294" s="1265"/>
      <c r="C294" s="1265"/>
    </row>
    <row r="295" spans="1:5" x14ac:dyDescent="0.2">
      <c r="A295" s="1265"/>
      <c r="B295" s="1265"/>
      <c r="C295" s="1265"/>
    </row>
    <row r="296" spans="1:5" x14ac:dyDescent="0.2">
      <c r="A296" s="1265"/>
      <c r="B296" s="1265"/>
      <c r="C296" s="1265"/>
    </row>
    <row r="297" spans="1:5" x14ac:dyDescent="0.2">
      <c r="A297" s="1265"/>
      <c r="B297" s="1265"/>
      <c r="C297" s="1265"/>
    </row>
    <row r="298" spans="1:5" x14ac:dyDescent="0.2">
      <c r="A298" s="1265"/>
      <c r="B298" s="1265"/>
      <c r="C298" s="1265"/>
    </row>
    <row r="299" spans="1:5" x14ac:dyDescent="0.2">
      <c r="A299" s="1265"/>
      <c r="B299" s="1265"/>
      <c r="C299" s="1265"/>
    </row>
    <row r="300" spans="1:5" x14ac:dyDescent="0.2">
      <c r="A300" s="1265"/>
      <c r="B300" s="1265"/>
      <c r="C300" s="1265"/>
    </row>
    <row r="301" spans="1:5" x14ac:dyDescent="0.2">
      <c r="A301" s="1265"/>
      <c r="B301" s="1265"/>
      <c r="C301" s="1265"/>
    </row>
    <row r="302" spans="1:5" x14ac:dyDescent="0.2">
      <c r="A302" s="1265"/>
      <c r="B302" s="1265"/>
      <c r="C302" s="1265"/>
    </row>
    <row r="303" spans="1:5" x14ac:dyDescent="0.2">
      <c r="A303" s="1265"/>
      <c r="B303" s="1265"/>
      <c r="C303" s="1265"/>
    </row>
    <row r="304" spans="1:5" x14ac:dyDescent="0.2">
      <c r="A304" s="1265"/>
      <c r="B304" s="1265"/>
      <c r="C304" s="1265"/>
    </row>
    <row r="305" spans="1:3" x14ac:dyDescent="0.2">
      <c r="A305" s="1265"/>
      <c r="B305" s="1265"/>
      <c r="C305" s="1265"/>
    </row>
    <row r="306" spans="1:3" x14ac:dyDescent="0.2">
      <c r="A306" s="1265"/>
      <c r="B306" s="1265"/>
    </row>
    <row r="307" spans="1:3" x14ac:dyDescent="0.2">
      <c r="A307" s="1265"/>
      <c r="B307" s="1265"/>
    </row>
    <row r="308" spans="1:3" x14ac:dyDescent="0.2">
      <c r="A308" s="1265"/>
      <c r="B308" s="1265"/>
    </row>
    <row r="309" spans="1:3" x14ac:dyDescent="0.2">
      <c r="A309" s="1265"/>
      <c r="B309" s="1265"/>
    </row>
    <row r="310" spans="1:3" x14ac:dyDescent="0.2">
      <c r="A310" s="1265"/>
      <c r="B310" s="1265"/>
    </row>
    <row r="311" spans="1:3" x14ac:dyDescent="0.2">
      <c r="A311" s="1265"/>
      <c r="B311" s="1265"/>
    </row>
    <row r="312" spans="1:3" x14ac:dyDescent="0.2">
      <c r="A312" s="1265"/>
      <c r="B312" s="1265"/>
    </row>
    <row r="313" spans="1:3" x14ac:dyDescent="0.2">
      <c r="A313" s="1265"/>
      <c r="B313" s="1265"/>
    </row>
    <row r="314" spans="1:3" x14ac:dyDescent="0.2">
      <c r="A314" s="1265"/>
      <c r="B314" s="1265"/>
    </row>
    <row r="315" spans="1:3" x14ac:dyDescent="0.2">
      <c r="A315" s="1265"/>
      <c r="B315" s="1265"/>
    </row>
    <row r="316" spans="1:3" x14ac:dyDescent="0.2">
      <c r="A316" s="1265"/>
      <c r="B316" s="1265"/>
    </row>
    <row r="317" spans="1:3" x14ac:dyDescent="0.2">
      <c r="A317" s="1265"/>
      <c r="B317" s="1265"/>
    </row>
    <row r="318" spans="1:3" x14ac:dyDescent="0.2">
      <c r="A318" s="1265"/>
      <c r="B318" s="1265"/>
    </row>
    <row r="319" spans="1:3" x14ac:dyDescent="0.2">
      <c r="A319" s="1265"/>
      <c r="B319" s="1265"/>
    </row>
    <row r="320" spans="1:3" x14ac:dyDescent="0.2">
      <c r="A320" s="1265"/>
      <c r="B320" s="1265"/>
    </row>
    <row r="321" spans="1:2" x14ac:dyDescent="0.2">
      <c r="A321" s="1265"/>
      <c r="B321" s="1265"/>
    </row>
    <row r="322" spans="1:2" x14ac:dyDescent="0.2">
      <c r="A322" s="1265"/>
      <c r="B322" s="1265"/>
    </row>
    <row r="323" spans="1:2" x14ac:dyDescent="0.2">
      <c r="A323" s="1265"/>
      <c r="B323" s="1265"/>
    </row>
    <row r="324" spans="1:2" x14ac:dyDescent="0.2">
      <c r="A324" s="1265"/>
      <c r="B324" s="1265"/>
    </row>
    <row r="325" spans="1:2" x14ac:dyDescent="0.2">
      <c r="A325" s="1265"/>
      <c r="B325" s="1265"/>
    </row>
    <row r="326" spans="1:2" x14ac:dyDescent="0.2">
      <c r="A326" s="1265"/>
      <c r="B326" s="1265"/>
    </row>
    <row r="327" spans="1:2" x14ac:dyDescent="0.2">
      <c r="A327" s="1265"/>
      <c r="B327" s="1265"/>
    </row>
    <row r="328" spans="1:2" x14ac:dyDescent="0.2">
      <c r="A328" s="1265"/>
      <c r="B328" s="1265"/>
    </row>
    <row r="329" spans="1:2" x14ac:dyDescent="0.2">
      <c r="A329" s="1265"/>
      <c r="B329" s="1265"/>
    </row>
    <row r="330" spans="1:2" x14ac:dyDescent="0.2">
      <c r="A330" s="1265"/>
      <c r="B330" s="1265"/>
    </row>
    <row r="331" spans="1:2" x14ac:dyDescent="0.2">
      <c r="A331" s="1265"/>
      <c r="B331" s="1265"/>
    </row>
    <row r="332" spans="1:2" x14ac:dyDescent="0.2">
      <c r="A332" s="1265"/>
      <c r="B332" s="1265"/>
    </row>
    <row r="333" spans="1:2" x14ac:dyDescent="0.2">
      <c r="A333" s="1265"/>
      <c r="B333" s="1265"/>
    </row>
    <row r="334" spans="1:2" x14ac:dyDescent="0.2">
      <c r="A334" s="1265"/>
      <c r="B334" s="1265"/>
    </row>
    <row r="335" spans="1:2" x14ac:dyDescent="0.2">
      <c r="A335" s="1265"/>
      <c r="B335" s="1265"/>
    </row>
    <row r="336" spans="1:2" x14ac:dyDescent="0.2">
      <c r="A336" s="1265"/>
      <c r="B336" s="1265"/>
    </row>
    <row r="337" spans="1:2" x14ac:dyDescent="0.2">
      <c r="A337" s="1265"/>
      <c r="B337" s="1265"/>
    </row>
    <row r="338" spans="1:2" x14ac:dyDescent="0.2">
      <c r="A338" s="1265"/>
      <c r="B338" s="1265"/>
    </row>
    <row r="339" spans="1:2" x14ac:dyDescent="0.2">
      <c r="A339" s="1265"/>
      <c r="B339" s="1265"/>
    </row>
    <row r="340" spans="1:2" x14ac:dyDescent="0.2">
      <c r="A340" s="1265"/>
      <c r="B340" s="1265"/>
    </row>
    <row r="341" spans="1:2" x14ac:dyDescent="0.2">
      <c r="A341" s="1265"/>
      <c r="B341" s="1265"/>
    </row>
    <row r="342" spans="1:2" x14ac:dyDescent="0.2">
      <c r="A342" s="1265"/>
      <c r="B342" s="1265"/>
    </row>
    <row r="343" spans="1:2" x14ac:dyDescent="0.2">
      <c r="A343" s="1265"/>
      <c r="B343" s="1265"/>
    </row>
    <row r="344" spans="1:2" x14ac:dyDescent="0.2">
      <c r="A344" s="1265"/>
      <c r="B344" s="1265"/>
    </row>
    <row r="345" spans="1:2" x14ac:dyDescent="0.2">
      <c r="A345" s="1265"/>
      <c r="B345" s="1265"/>
    </row>
    <row r="346" spans="1:2" x14ac:dyDescent="0.2">
      <c r="A346" s="1265"/>
      <c r="B346" s="1265"/>
    </row>
    <row r="347" spans="1:2" x14ac:dyDescent="0.2">
      <c r="A347" s="1265"/>
      <c r="B347" s="1265"/>
    </row>
    <row r="348" spans="1:2" x14ac:dyDescent="0.2">
      <c r="A348" s="1265"/>
      <c r="B348" s="1265"/>
    </row>
    <row r="349" spans="1:2" x14ac:dyDescent="0.2">
      <c r="A349" s="1265"/>
      <c r="B349" s="1265"/>
    </row>
    <row r="350" spans="1:2" x14ac:dyDescent="0.2">
      <c r="A350" s="1265"/>
      <c r="B350" s="1265"/>
    </row>
    <row r="351" spans="1:2" x14ac:dyDescent="0.2">
      <c r="A351" s="1265"/>
      <c r="B351" s="1265"/>
    </row>
    <row r="352" spans="1:2" x14ac:dyDescent="0.2">
      <c r="A352" s="1265"/>
      <c r="B352" s="1265"/>
    </row>
    <row r="353" spans="1:2" x14ac:dyDescent="0.2">
      <c r="A353" s="1265"/>
      <c r="B353" s="1265"/>
    </row>
    <row r="354" spans="1:2" x14ac:dyDescent="0.2">
      <c r="A354" s="1265"/>
      <c r="B354" s="1265"/>
    </row>
    <row r="355" spans="1:2" x14ac:dyDescent="0.2">
      <c r="A355" s="1265"/>
      <c r="B355" s="1265"/>
    </row>
    <row r="356" spans="1:2" x14ac:dyDescent="0.2">
      <c r="A356" s="1265"/>
      <c r="B356" s="1265"/>
    </row>
    <row r="357" spans="1:2" x14ac:dyDescent="0.2">
      <c r="A357" s="1265"/>
      <c r="B357" s="1265"/>
    </row>
    <row r="358" spans="1:2" x14ac:dyDescent="0.2">
      <c r="A358" s="1265"/>
      <c r="B358" s="1265"/>
    </row>
    <row r="359" spans="1:2" x14ac:dyDescent="0.2">
      <c r="A359" s="1265"/>
      <c r="B359" s="1265"/>
    </row>
    <row r="360" spans="1:2" x14ac:dyDescent="0.2">
      <c r="A360" s="1265"/>
      <c r="B360" s="1265"/>
    </row>
    <row r="361" spans="1:2" x14ac:dyDescent="0.2">
      <c r="A361" s="1265"/>
      <c r="B361" s="1265"/>
    </row>
    <row r="362" spans="1:2" x14ac:dyDescent="0.2">
      <c r="A362" s="1265"/>
      <c r="B362" s="1265"/>
    </row>
    <row r="363" spans="1:2" x14ac:dyDescent="0.2">
      <c r="A363" s="1265"/>
      <c r="B363" s="1265"/>
    </row>
    <row r="364" spans="1:2" x14ac:dyDescent="0.2">
      <c r="A364" s="1265"/>
      <c r="B364" s="1265"/>
    </row>
    <row r="365" spans="1:2" x14ac:dyDescent="0.2">
      <c r="A365" s="1265"/>
      <c r="B365" s="1265"/>
    </row>
    <row r="366" spans="1:2" x14ac:dyDescent="0.2">
      <c r="A366" s="1265"/>
      <c r="B366" s="1265"/>
    </row>
    <row r="367" spans="1:2" x14ac:dyDescent="0.2">
      <c r="A367" s="1265"/>
      <c r="B367" s="1265"/>
    </row>
    <row r="368" spans="1:2" x14ac:dyDescent="0.2">
      <c r="A368" s="1265"/>
      <c r="B368" s="1265"/>
    </row>
    <row r="369" spans="1:2" x14ac:dyDescent="0.2">
      <c r="A369" s="1265"/>
      <c r="B369" s="1265"/>
    </row>
    <row r="370" spans="1:2" x14ac:dyDescent="0.2">
      <c r="A370" s="1265"/>
      <c r="B370" s="1265"/>
    </row>
    <row r="371" spans="1:2" x14ac:dyDescent="0.2">
      <c r="A371" s="1265"/>
      <c r="B371" s="1265"/>
    </row>
    <row r="372" spans="1:2" x14ac:dyDescent="0.2">
      <c r="A372" s="1265"/>
      <c r="B372" s="1265"/>
    </row>
    <row r="373" spans="1:2" x14ac:dyDescent="0.2">
      <c r="A373" s="1265"/>
      <c r="B373" s="1265"/>
    </row>
    <row r="374" spans="1:2" x14ac:dyDescent="0.2">
      <c r="A374" s="1265"/>
      <c r="B374" s="1265"/>
    </row>
    <row r="375" spans="1:2" x14ac:dyDescent="0.2">
      <c r="A375" s="1265"/>
      <c r="B375" s="1265"/>
    </row>
    <row r="376" spans="1:2" x14ac:dyDescent="0.2">
      <c r="A376" s="1265"/>
      <c r="B376" s="1265"/>
    </row>
    <row r="377" spans="1:2" x14ac:dyDescent="0.2">
      <c r="A377" s="1265"/>
      <c r="B377" s="1265"/>
    </row>
    <row r="378" spans="1:2" x14ac:dyDescent="0.2">
      <c r="A378" s="1265"/>
      <c r="B378" s="1265"/>
    </row>
    <row r="379" spans="1:2" x14ac:dyDescent="0.2">
      <c r="A379" s="1265"/>
      <c r="B379" s="1265"/>
    </row>
    <row r="380" spans="1:2" x14ac:dyDescent="0.2">
      <c r="A380" s="1265"/>
      <c r="B380" s="1265"/>
    </row>
    <row r="381" spans="1:2" x14ac:dyDescent="0.2">
      <c r="A381" s="1265"/>
      <c r="B381" s="1265"/>
    </row>
    <row r="382" spans="1:2" x14ac:dyDescent="0.2">
      <c r="A382" s="1265"/>
      <c r="B382" s="1265"/>
    </row>
    <row r="383" spans="1:2" x14ac:dyDescent="0.2">
      <c r="A383" s="1265"/>
      <c r="B383" s="1265"/>
    </row>
    <row r="384" spans="1:2" x14ac:dyDescent="0.2">
      <c r="A384" s="1265"/>
      <c r="B384" s="1265"/>
    </row>
    <row r="385" spans="1:2" x14ac:dyDescent="0.2">
      <c r="A385" s="1265"/>
      <c r="B385" s="1265"/>
    </row>
    <row r="386" spans="1:2" x14ac:dyDescent="0.2">
      <c r="A386" s="1265"/>
      <c r="B386" s="1265"/>
    </row>
    <row r="387" spans="1:2" x14ac:dyDescent="0.2">
      <c r="A387" s="1265"/>
      <c r="B387" s="1265"/>
    </row>
    <row r="388" spans="1:2" x14ac:dyDescent="0.2">
      <c r="A388" s="1265"/>
      <c r="B388" s="1265"/>
    </row>
    <row r="389" spans="1:2" x14ac:dyDescent="0.2">
      <c r="A389" s="1265"/>
      <c r="B389" s="1265"/>
    </row>
    <row r="390" spans="1:2" x14ac:dyDescent="0.2">
      <c r="A390" s="1265"/>
      <c r="B390" s="1265"/>
    </row>
    <row r="391" spans="1:2" x14ac:dyDescent="0.2">
      <c r="A391" s="1265"/>
      <c r="B391" s="1265"/>
    </row>
    <row r="392" spans="1:2" x14ac:dyDescent="0.2">
      <c r="A392" s="1265"/>
      <c r="B392" s="1265"/>
    </row>
    <row r="393" spans="1:2" x14ac:dyDescent="0.2">
      <c r="A393" s="1265"/>
      <c r="B393" s="1265"/>
    </row>
    <row r="394" spans="1:2" x14ac:dyDescent="0.2">
      <c r="A394" s="1265"/>
      <c r="B394" s="1265"/>
    </row>
    <row r="395" spans="1:2" x14ac:dyDescent="0.2">
      <c r="A395" s="1265"/>
      <c r="B395" s="1265"/>
    </row>
    <row r="396" spans="1:2" x14ac:dyDescent="0.2">
      <c r="A396" s="1265"/>
      <c r="B396" s="1265"/>
    </row>
    <row r="397" spans="1:2" x14ac:dyDescent="0.2">
      <c r="A397" s="1265"/>
      <c r="B397" s="1265"/>
    </row>
    <row r="398" spans="1:2" x14ac:dyDescent="0.2">
      <c r="A398" s="1265"/>
      <c r="B398" s="1265"/>
    </row>
    <row r="399" spans="1:2" x14ac:dyDescent="0.2">
      <c r="A399" s="1265"/>
      <c r="B399" s="1265"/>
    </row>
    <row r="400" spans="1:2" x14ac:dyDescent="0.2">
      <c r="A400" s="1265"/>
      <c r="B400" s="1265"/>
    </row>
    <row r="401" spans="1:2" x14ac:dyDescent="0.2">
      <c r="A401" s="1265"/>
      <c r="B401" s="1265"/>
    </row>
    <row r="402" spans="1:2" x14ac:dyDescent="0.2">
      <c r="A402" s="1265"/>
      <c r="B402" s="1265"/>
    </row>
    <row r="403" spans="1:2" x14ac:dyDescent="0.2">
      <c r="A403" s="1265"/>
      <c r="B403" s="1265"/>
    </row>
    <row r="404" spans="1:2" x14ac:dyDescent="0.2">
      <c r="A404" s="1265"/>
      <c r="B404" s="1265"/>
    </row>
    <row r="405" spans="1:2" x14ac:dyDescent="0.2">
      <c r="A405" s="1265"/>
      <c r="B405" s="1265"/>
    </row>
    <row r="406" spans="1:2" x14ac:dyDescent="0.2">
      <c r="A406" s="1265"/>
      <c r="B406" s="1265"/>
    </row>
    <row r="407" spans="1:2" x14ac:dyDescent="0.2">
      <c r="A407" s="1265"/>
      <c r="B407" s="1265"/>
    </row>
    <row r="408" spans="1:2" x14ac:dyDescent="0.2">
      <c r="A408" s="1265"/>
      <c r="B408" s="1265"/>
    </row>
    <row r="409" spans="1:2" x14ac:dyDescent="0.2">
      <c r="A409" s="1265"/>
      <c r="B409" s="1265"/>
    </row>
    <row r="410" spans="1:2" x14ac:dyDescent="0.2">
      <c r="A410" s="1265"/>
      <c r="B410" s="1265"/>
    </row>
    <row r="411" spans="1:2" x14ac:dyDescent="0.2">
      <c r="A411" s="1265"/>
      <c r="B411" s="1265"/>
    </row>
    <row r="412" spans="1:2" x14ac:dyDescent="0.2">
      <c r="A412" s="1265"/>
      <c r="B412" s="1265"/>
    </row>
    <row r="413" spans="1:2" x14ac:dyDescent="0.2">
      <c r="A413" s="1265"/>
      <c r="B413" s="1265"/>
    </row>
    <row r="414" spans="1:2" x14ac:dyDescent="0.2">
      <c r="A414" s="1265"/>
      <c r="B414" s="1265"/>
    </row>
    <row r="415" spans="1:2" x14ac:dyDescent="0.2">
      <c r="A415" s="1265"/>
      <c r="B415" s="1265"/>
    </row>
    <row r="416" spans="1:2" x14ac:dyDescent="0.2">
      <c r="A416" s="1265"/>
      <c r="B416" s="1265"/>
    </row>
    <row r="417" spans="1:2" x14ac:dyDescent="0.2">
      <c r="A417" s="1265"/>
      <c r="B417" s="1265"/>
    </row>
    <row r="418" spans="1:2" x14ac:dyDescent="0.2">
      <c r="A418" s="1265"/>
      <c r="B418" s="1265"/>
    </row>
    <row r="419" spans="1:2" x14ac:dyDescent="0.2">
      <c r="A419" s="1265"/>
      <c r="B419" s="1265"/>
    </row>
    <row r="420" spans="1:2" x14ac:dyDescent="0.2">
      <c r="A420" s="1265"/>
      <c r="B420" s="1265"/>
    </row>
    <row r="421" spans="1:2" x14ac:dyDescent="0.2">
      <c r="A421" s="1265"/>
      <c r="B421" s="1265"/>
    </row>
    <row r="422" spans="1:2" x14ac:dyDescent="0.2">
      <c r="A422" s="1265"/>
      <c r="B422" s="1265"/>
    </row>
    <row r="423" spans="1:2" x14ac:dyDescent="0.2">
      <c r="A423" s="1265"/>
      <c r="B423" s="1265"/>
    </row>
    <row r="424" spans="1:2" x14ac:dyDescent="0.2">
      <c r="A424" s="1265"/>
      <c r="B424" s="1265"/>
    </row>
    <row r="425" spans="1:2" x14ac:dyDescent="0.2">
      <c r="A425" s="1265"/>
      <c r="B425" s="1265"/>
    </row>
    <row r="426" spans="1:2" x14ac:dyDescent="0.2">
      <c r="A426" s="1265"/>
      <c r="B426" s="1265"/>
    </row>
    <row r="427" spans="1:2" x14ac:dyDescent="0.2">
      <c r="A427" s="1265"/>
      <c r="B427" s="1265"/>
    </row>
    <row r="428" spans="1:2" x14ac:dyDescent="0.2">
      <c r="A428" s="1265"/>
      <c r="B428" s="1265"/>
    </row>
    <row r="429" spans="1:2" x14ac:dyDescent="0.2">
      <c r="A429" s="1265"/>
      <c r="B429" s="1265"/>
    </row>
    <row r="430" spans="1:2" x14ac:dyDescent="0.2">
      <c r="A430" s="1265"/>
      <c r="B430" s="1265"/>
    </row>
    <row r="431" spans="1:2" x14ac:dyDescent="0.2">
      <c r="A431" s="1265"/>
      <c r="B431" s="1265"/>
    </row>
    <row r="432" spans="1:2" x14ac:dyDescent="0.2">
      <c r="A432" s="1265"/>
      <c r="B432" s="1265"/>
    </row>
    <row r="433" spans="1:2" x14ac:dyDescent="0.2">
      <c r="A433" s="1265"/>
      <c r="B433" s="1265"/>
    </row>
    <row r="434" spans="1:2" x14ac:dyDescent="0.2">
      <c r="A434" s="1265"/>
      <c r="B434" s="1265"/>
    </row>
    <row r="435" spans="1:2" x14ac:dyDescent="0.2">
      <c r="A435" s="1265"/>
      <c r="B435" s="1265"/>
    </row>
    <row r="436" spans="1:2" x14ac:dyDescent="0.2">
      <c r="A436" s="1265"/>
      <c r="B436" s="1265"/>
    </row>
    <row r="437" spans="1:2" x14ac:dyDescent="0.2">
      <c r="A437" s="1265"/>
      <c r="B437" s="1265"/>
    </row>
    <row r="438" spans="1:2" x14ac:dyDescent="0.2">
      <c r="A438" s="1265"/>
      <c r="B438" s="1265"/>
    </row>
    <row r="439" spans="1:2" x14ac:dyDescent="0.2">
      <c r="A439" s="1265"/>
      <c r="B439" s="1265"/>
    </row>
    <row r="440" spans="1:2" x14ac:dyDescent="0.2">
      <c r="A440" s="1265"/>
      <c r="B440" s="1265"/>
    </row>
    <row r="441" spans="1:2" x14ac:dyDescent="0.2">
      <c r="A441" s="1265"/>
      <c r="B441" s="1265"/>
    </row>
    <row r="442" spans="1:2" x14ac:dyDescent="0.2">
      <c r="A442" s="1265"/>
      <c r="B442" s="1265"/>
    </row>
    <row r="443" spans="1:2" x14ac:dyDescent="0.2">
      <c r="A443" s="1265"/>
      <c r="B443" s="1265"/>
    </row>
    <row r="444" spans="1:2" x14ac:dyDescent="0.2">
      <c r="A444" s="1265"/>
      <c r="B444" s="1265"/>
    </row>
    <row r="445" spans="1:2" x14ac:dyDescent="0.2">
      <c r="A445" s="1265"/>
      <c r="B445" s="1265"/>
    </row>
    <row r="446" spans="1:2" x14ac:dyDescent="0.2">
      <c r="A446" s="1265"/>
      <c r="B446" s="1265"/>
    </row>
    <row r="447" spans="1:2" x14ac:dyDescent="0.2">
      <c r="A447" s="1265"/>
      <c r="B447" s="1265"/>
    </row>
    <row r="448" spans="1:2" x14ac:dyDescent="0.2">
      <c r="A448" s="1265"/>
      <c r="B448" s="1265"/>
    </row>
    <row r="449" spans="1:2" x14ac:dyDescent="0.2">
      <c r="A449" s="1265"/>
      <c r="B449" s="1265"/>
    </row>
    <row r="450" spans="1:2" x14ac:dyDescent="0.2">
      <c r="A450" s="1265"/>
      <c r="B450" s="1265"/>
    </row>
    <row r="451" spans="1:2" x14ac:dyDescent="0.2">
      <c r="A451" s="1265"/>
      <c r="B451" s="1265"/>
    </row>
    <row r="452" spans="1:2" x14ac:dyDescent="0.2">
      <c r="A452" s="1265"/>
      <c r="B452" s="1265"/>
    </row>
    <row r="453" spans="1:2" x14ac:dyDescent="0.2">
      <c r="A453" s="1265"/>
      <c r="B453" s="1265"/>
    </row>
    <row r="454" spans="1:2" x14ac:dyDescent="0.2">
      <c r="A454" s="1265"/>
      <c r="B454" s="1265"/>
    </row>
    <row r="455" spans="1:2" x14ac:dyDescent="0.2">
      <c r="A455" s="1265"/>
      <c r="B455" s="1265"/>
    </row>
    <row r="456" spans="1:2" x14ac:dyDescent="0.2">
      <c r="A456" s="1265"/>
      <c r="B456" s="1265"/>
    </row>
    <row r="457" spans="1:2" x14ac:dyDescent="0.2">
      <c r="A457" s="1265"/>
      <c r="B457" s="1265"/>
    </row>
    <row r="458" spans="1:2" x14ac:dyDescent="0.2">
      <c r="A458" s="1265"/>
      <c r="B458" s="1265"/>
    </row>
    <row r="459" spans="1:2" x14ac:dyDescent="0.2">
      <c r="A459" s="1265"/>
      <c r="B459" s="1265"/>
    </row>
    <row r="460" spans="1:2" x14ac:dyDescent="0.2">
      <c r="A460" s="1265"/>
      <c r="B460" s="1265"/>
    </row>
    <row r="461" spans="1:2" x14ac:dyDescent="0.2">
      <c r="A461" s="1265"/>
      <c r="B461" s="1265"/>
    </row>
    <row r="462" spans="1:2" x14ac:dyDescent="0.2">
      <c r="A462" s="1265"/>
      <c r="B462" s="1265"/>
    </row>
    <row r="463" spans="1:2" x14ac:dyDescent="0.2">
      <c r="A463" s="1265"/>
      <c r="B463" s="1265"/>
    </row>
    <row r="464" spans="1:2" x14ac:dyDescent="0.2">
      <c r="A464" s="1265"/>
      <c r="B464" s="1265"/>
    </row>
    <row r="465" spans="1:2" x14ac:dyDescent="0.2">
      <c r="A465" s="1265"/>
      <c r="B465" s="1265"/>
    </row>
    <row r="466" spans="1:2" x14ac:dyDescent="0.2">
      <c r="A466" s="1265"/>
      <c r="B466" s="1265"/>
    </row>
    <row r="467" spans="1:2" x14ac:dyDescent="0.2">
      <c r="A467" s="1265"/>
      <c r="B467" s="1265"/>
    </row>
    <row r="468" spans="1:2" x14ac:dyDescent="0.2">
      <c r="A468" s="1265"/>
      <c r="B468" s="1265"/>
    </row>
    <row r="469" spans="1:2" x14ac:dyDescent="0.2">
      <c r="A469" s="1265"/>
      <c r="B469" s="1265"/>
    </row>
    <row r="470" spans="1:2" x14ac:dyDescent="0.2">
      <c r="A470" s="1265"/>
      <c r="B470" s="1265"/>
    </row>
    <row r="471" spans="1:2" x14ac:dyDescent="0.2">
      <c r="A471" s="1265"/>
      <c r="B471" s="1265"/>
    </row>
    <row r="472" spans="1:2" x14ac:dyDescent="0.2">
      <c r="A472" s="1265"/>
      <c r="B472" s="1265"/>
    </row>
    <row r="473" spans="1:2" x14ac:dyDescent="0.2">
      <c r="A473" s="1265"/>
      <c r="B473" s="1265"/>
    </row>
    <row r="474" spans="1:2" x14ac:dyDescent="0.2">
      <c r="A474" s="1265"/>
      <c r="B474" s="1265"/>
    </row>
    <row r="475" spans="1:2" x14ac:dyDescent="0.2">
      <c r="A475" s="1265"/>
      <c r="B475" s="1265"/>
    </row>
    <row r="476" spans="1:2" x14ac:dyDescent="0.2">
      <c r="A476" s="1265"/>
      <c r="B476" s="1265"/>
    </row>
    <row r="477" spans="1:2" x14ac:dyDescent="0.2">
      <c r="A477" s="1265"/>
      <c r="B477" s="1265"/>
    </row>
    <row r="478" spans="1:2" x14ac:dyDescent="0.2">
      <c r="A478" s="1265"/>
      <c r="B478" s="1265"/>
    </row>
    <row r="479" spans="1:2" x14ac:dyDescent="0.2">
      <c r="A479" s="1265"/>
      <c r="B479" s="1265"/>
    </row>
    <row r="480" spans="1:2" x14ac:dyDescent="0.2">
      <c r="A480" s="1265"/>
      <c r="B480" s="1265"/>
    </row>
    <row r="481" spans="1:2" x14ac:dyDescent="0.2">
      <c r="A481" s="1265"/>
      <c r="B481" s="1265"/>
    </row>
    <row r="482" spans="1:2" x14ac:dyDescent="0.2">
      <c r="A482" s="1265"/>
      <c r="B482" s="1265"/>
    </row>
    <row r="483" spans="1:2" x14ac:dyDescent="0.2">
      <c r="A483" s="1265"/>
      <c r="B483" s="1265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85" zoomScaleNormal="85" workbookViewId="0">
      <selection activeCell="F60" sqref="F60"/>
    </sheetView>
  </sheetViews>
  <sheetFormatPr defaultRowHeight="12.75" x14ac:dyDescent="0.2"/>
  <cols>
    <col min="1" max="1" width="3.140625" style="27" customWidth="1"/>
    <col min="2" max="2" width="5.140625" style="27" customWidth="1"/>
    <col min="3" max="3" width="4.42578125" style="27" customWidth="1"/>
    <col min="4" max="4" width="4.28515625" style="27" customWidth="1"/>
    <col min="5" max="5" width="9.140625" style="27"/>
    <col min="6" max="6" width="32.140625" style="27" customWidth="1"/>
    <col min="7" max="9" width="16.140625" style="27" customWidth="1"/>
    <col min="10" max="16384" width="9.140625" style="27"/>
  </cols>
  <sheetData>
    <row r="1" spans="1:10" ht="23.25" x14ac:dyDescent="0.2">
      <c r="A1" s="1307" t="s">
        <v>226</v>
      </c>
      <c r="B1" s="1307"/>
      <c r="C1" s="1307"/>
      <c r="D1" s="1307"/>
      <c r="E1" s="1307"/>
      <c r="F1" s="1307"/>
      <c r="G1" s="1307"/>
      <c r="H1" s="1307"/>
      <c r="I1" s="1307"/>
      <c r="J1" s="103"/>
    </row>
    <row r="2" spans="1:10" ht="15.75" thickBot="1" x14ac:dyDescent="0.25">
      <c r="A2" s="265"/>
      <c r="B2" s="265"/>
      <c r="C2" s="265"/>
      <c r="D2" s="265"/>
      <c r="E2" s="265"/>
      <c r="F2" s="265"/>
      <c r="G2" s="265"/>
    </row>
    <row r="3" spans="1:10" x14ac:dyDescent="0.2">
      <c r="A3" s="1300" t="s">
        <v>144</v>
      </c>
      <c r="B3" s="1304"/>
      <c r="C3" s="1304"/>
      <c r="D3" s="1304"/>
      <c r="E3" s="1304"/>
      <c r="F3" s="1304"/>
      <c r="G3" s="1294" t="s">
        <v>422</v>
      </c>
      <c r="H3" s="1297" t="s">
        <v>423</v>
      </c>
      <c r="I3" s="1297" t="s">
        <v>424</v>
      </c>
    </row>
    <row r="4" spans="1:10" x14ac:dyDescent="0.2">
      <c r="A4" s="1305"/>
      <c r="B4" s="1306"/>
      <c r="C4" s="1306"/>
      <c r="D4" s="1306"/>
      <c r="E4" s="1306"/>
      <c r="F4" s="1306"/>
      <c r="G4" s="1295"/>
      <c r="H4" s="1298"/>
      <c r="I4" s="1298"/>
    </row>
    <row r="5" spans="1:10" x14ac:dyDescent="0.2">
      <c r="A5" s="223"/>
      <c r="B5" s="224" t="s">
        <v>22</v>
      </c>
      <c r="C5" s="224" t="s">
        <v>23</v>
      </c>
      <c r="D5" s="224" t="s">
        <v>24</v>
      </c>
      <c r="E5" s="225"/>
      <c r="F5" s="225"/>
      <c r="G5" s="1295"/>
      <c r="H5" s="1298"/>
      <c r="I5" s="1298"/>
    </row>
    <row r="6" spans="1:10" ht="13.5" thickBot="1" x14ac:dyDescent="0.25">
      <c r="A6" s="226"/>
      <c r="B6" s="227"/>
      <c r="C6" s="228"/>
      <c r="D6" s="227" t="s">
        <v>25</v>
      </c>
      <c r="E6" s="229"/>
      <c r="F6" s="229"/>
      <c r="G6" s="1296"/>
      <c r="H6" s="1299"/>
      <c r="I6" s="1299"/>
    </row>
    <row r="7" spans="1:10" ht="13.5" thickTop="1" x14ac:dyDescent="0.2">
      <c r="A7" s="266">
        <v>1</v>
      </c>
      <c r="B7" s="230" t="s">
        <v>149</v>
      </c>
      <c r="C7" s="231"/>
      <c r="D7" s="232"/>
      <c r="E7" s="233" t="s">
        <v>146</v>
      </c>
      <c r="F7" s="267"/>
      <c r="G7" s="1162">
        <f>G8</f>
        <v>590078.92999999993</v>
      </c>
      <c r="H7" s="1163">
        <f>H8</f>
        <v>0</v>
      </c>
      <c r="I7" s="1163">
        <f ca="1">SUM(I8)</f>
        <v>0</v>
      </c>
    </row>
    <row r="8" spans="1:10" x14ac:dyDescent="0.2">
      <c r="A8" s="268">
        <v>2</v>
      </c>
      <c r="B8" s="238"/>
      <c r="C8" s="269" t="s">
        <v>145</v>
      </c>
      <c r="D8" s="239"/>
      <c r="E8" s="243" t="s">
        <v>146</v>
      </c>
      <c r="F8" s="270"/>
      <c r="G8" s="1164">
        <f>SUM(G9:G10)</f>
        <v>590078.92999999993</v>
      </c>
      <c r="H8" s="1165">
        <f>H108</f>
        <v>0</v>
      </c>
      <c r="I8" s="1165">
        <f ca="1">I8</f>
        <v>0</v>
      </c>
    </row>
    <row r="9" spans="1:10" x14ac:dyDescent="0.2">
      <c r="A9" s="268">
        <v>3</v>
      </c>
      <c r="B9" s="238"/>
      <c r="C9" s="269"/>
      <c r="D9" s="239" t="s">
        <v>145</v>
      </c>
      <c r="E9" s="248" t="s">
        <v>147</v>
      </c>
      <c r="F9" s="248"/>
      <c r="G9" s="1166">
        <v>150698.45000000001</v>
      </c>
      <c r="H9" s="1167">
        <v>0</v>
      </c>
      <c r="I9" s="1167">
        <v>0</v>
      </c>
    </row>
    <row r="10" spans="1:10" x14ac:dyDescent="0.2">
      <c r="A10" s="268">
        <v>4</v>
      </c>
      <c r="B10" s="238"/>
      <c r="C10" s="269"/>
      <c r="D10" s="239"/>
      <c r="E10" s="101" t="s">
        <v>225</v>
      </c>
      <c r="F10" s="102"/>
      <c r="G10" s="1166">
        <v>439380.47999999998</v>
      </c>
      <c r="H10" s="1167">
        <v>0</v>
      </c>
      <c r="I10" s="1167">
        <v>0</v>
      </c>
    </row>
    <row r="11" spans="1:10" ht="23.25" customHeight="1" thickBot="1" x14ac:dyDescent="0.25">
      <c r="A11" s="271">
        <v>5</v>
      </c>
      <c r="B11" s="272"/>
      <c r="C11" s="272"/>
      <c r="D11" s="273"/>
      <c r="E11" s="274" t="s">
        <v>148</v>
      </c>
      <c r="F11" s="274"/>
      <c r="G11" s="1168">
        <f>G7</f>
        <v>590078.92999999993</v>
      </c>
      <c r="H11" s="1169">
        <f>H7</f>
        <v>0</v>
      </c>
      <c r="I11" s="1169">
        <f ca="1">SUM(I8)</f>
        <v>0</v>
      </c>
    </row>
    <row r="12" spans="1:10" x14ac:dyDescent="0.2">
      <c r="A12" s="1125"/>
    </row>
    <row r="13" spans="1:10" x14ac:dyDescent="0.2">
      <c r="A13" s="1125"/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2015&amp;CPFO&amp;Rv11022015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H7" sqref="H7"/>
    </sheetView>
  </sheetViews>
  <sheetFormatPr defaultRowHeight="12.75" x14ac:dyDescent="0.2"/>
  <cols>
    <col min="1" max="1" width="3.42578125" style="27" customWidth="1"/>
    <col min="2" max="2" width="5" style="27" customWidth="1"/>
    <col min="3" max="3" width="4.7109375" style="27" customWidth="1"/>
    <col min="4" max="4" width="5.140625" style="27" customWidth="1"/>
    <col min="5" max="5" width="9.140625" style="27"/>
    <col min="6" max="6" width="35.42578125" style="27" customWidth="1"/>
    <col min="7" max="9" width="16.28515625" style="27" customWidth="1"/>
    <col min="10" max="16384" width="9.140625" style="27"/>
  </cols>
  <sheetData>
    <row r="1" spans="1:9" ht="23.25" x14ac:dyDescent="0.2">
      <c r="A1" s="1308" t="s">
        <v>268</v>
      </c>
      <c r="B1" s="1308"/>
      <c r="C1" s="1308"/>
      <c r="D1" s="1308"/>
      <c r="E1" s="1308"/>
      <c r="F1" s="1308"/>
      <c r="G1" s="1308"/>
      <c r="H1" s="1308"/>
      <c r="I1" s="1308"/>
    </row>
    <row r="2" spans="1:9" ht="15.75" thickBot="1" x14ac:dyDescent="0.25">
      <c r="A2" s="265"/>
      <c r="B2" s="265"/>
      <c r="C2" s="265"/>
      <c r="D2" s="265"/>
      <c r="E2" s="265"/>
      <c r="F2" s="265"/>
      <c r="G2" s="265"/>
    </row>
    <row r="3" spans="1:9" x14ac:dyDescent="0.2">
      <c r="A3" s="1300" t="s">
        <v>176</v>
      </c>
      <c r="B3" s="1304"/>
      <c r="C3" s="1304"/>
      <c r="D3" s="1304"/>
      <c r="E3" s="1304"/>
      <c r="F3" s="1304"/>
      <c r="G3" s="1294" t="s">
        <v>422</v>
      </c>
      <c r="H3" s="1297" t="s">
        <v>423</v>
      </c>
      <c r="I3" s="1297" t="s">
        <v>424</v>
      </c>
    </row>
    <row r="4" spans="1:9" x14ac:dyDescent="0.2">
      <c r="A4" s="1305"/>
      <c r="B4" s="1306"/>
      <c r="C4" s="1306"/>
      <c r="D4" s="1306"/>
      <c r="E4" s="1306"/>
      <c r="F4" s="1306"/>
      <c r="G4" s="1295"/>
      <c r="H4" s="1298"/>
      <c r="I4" s="1298"/>
    </row>
    <row r="5" spans="1:9" x14ac:dyDescent="0.2">
      <c r="A5" s="223"/>
      <c r="B5" s="224" t="s">
        <v>22</v>
      </c>
      <c r="C5" s="224" t="s">
        <v>23</v>
      </c>
      <c r="D5" s="224" t="s">
        <v>24</v>
      </c>
      <c r="E5" s="225"/>
      <c r="F5" s="225"/>
      <c r="G5" s="1295"/>
      <c r="H5" s="1298"/>
      <c r="I5" s="1298"/>
    </row>
    <row r="6" spans="1:9" ht="13.5" thickBot="1" x14ac:dyDescent="0.25">
      <c r="A6" s="226"/>
      <c r="B6" s="227"/>
      <c r="C6" s="228"/>
      <c r="D6" s="227" t="s">
        <v>25</v>
      </c>
      <c r="E6" s="229"/>
      <c r="F6" s="229"/>
      <c r="G6" s="1296"/>
      <c r="H6" s="1299"/>
      <c r="I6" s="1299"/>
    </row>
    <row r="7" spans="1:9" ht="37.5" customHeight="1" thickTop="1" x14ac:dyDescent="0.25">
      <c r="A7" s="1201">
        <v>1</v>
      </c>
      <c r="B7" s="1063"/>
      <c r="C7" s="1064"/>
      <c r="D7" s="312"/>
      <c r="E7" s="1202" t="s">
        <v>150</v>
      </c>
      <c r="F7" s="1065"/>
      <c r="G7" s="1199">
        <f>'BP '!H60</f>
        <v>455039</v>
      </c>
      <c r="H7" s="1200">
        <f>'BP '!I60</f>
        <v>455039</v>
      </c>
      <c r="I7" s="1200">
        <f>'BP '!J60</f>
        <v>455039</v>
      </c>
    </row>
    <row r="8" spans="1:9" ht="37.5" customHeight="1" x14ac:dyDescent="0.25">
      <c r="A8" s="1203">
        <v>2</v>
      </c>
      <c r="B8" s="1064"/>
      <c r="C8" s="1204"/>
      <c r="D8" s="312"/>
      <c r="E8" s="1202" t="s">
        <v>151</v>
      </c>
      <c r="F8" s="1065"/>
      <c r="G8" s="1199">
        <f>KP!F15</f>
        <v>479879.77</v>
      </c>
      <c r="H8" s="1200">
        <f>KP!G15</f>
        <v>0</v>
      </c>
      <c r="I8" s="1200">
        <f>KP!H15</f>
        <v>0</v>
      </c>
    </row>
    <row r="9" spans="1:9" ht="39" customHeight="1" x14ac:dyDescent="0.25">
      <c r="A9" s="1205">
        <v>3</v>
      </c>
      <c r="B9" s="1069"/>
      <c r="C9" s="1070"/>
      <c r="D9" s="1071"/>
      <c r="E9" s="1202" t="s">
        <v>181</v>
      </c>
      <c r="F9" s="1065"/>
      <c r="G9" s="1199">
        <f>PFO!G11</f>
        <v>590078.92999999993</v>
      </c>
      <c r="H9" s="1200">
        <f>PFO!H11</f>
        <v>0</v>
      </c>
      <c r="I9" s="1200">
        <v>0</v>
      </c>
    </row>
    <row r="10" spans="1:9" ht="39" customHeight="1" thickBot="1" x14ac:dyDescent="0.3">
      <c r="A10" s="276">
        <v>4</v>
      </c>
      <c r="B10" s="277"/>
      <c r="C10" s="277"/>
      <c r="D10" s="278"/>
      <c r="E10" s="279" t="s">
        <v>420</v>
      </c>
      <c r="F10" s="280"/>
      <c r="G10" s="281">
        <f>SUM(G7:G9)</f>
        <v>1524997.7</v>
      </c>
      <c r="H10" s="282">
        <f>SUM(H7:H9)</f>
        <v>455039</v>
      </c>
      <c r="I10" s="282">
        <f>SUM(I7:I9)</f>
        <v>455039</v>
      </c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0" zoomScaleNormal="70" zoomScaleSheetLayoutView="100" workbookViewId="0">
      <selection activeCell="M45" sqref="M45"/>
    </sheetView>
  </sheetViews>
  <sheetFormatPr defaultRowHeight="12.75" x14ac:dyDescent="0.2"/>
  <cols>
    <col min="1" max="1" width="3.85546875" style="1" customWidth="1"/>
    <col min="2" max="2" width="11.42578125" style="27" customWidth="1"/>
    <col min="3" max="3" width="3.7109375" style="27" customWidth="1"/>
    <col min="4" max="4" width="39.7109375" style="27" customWidth="1"/>
    <col min="5" max="7" width="13.42578125" style="27" customWidth="1"/>
    <col min="8" max="9" width="13.42578125" style="27" hidden="1" customWidth="1"/>
    <col min="10" max="12" width="13.42578125" style="27" customWidth="1"/>
    <col min="13" max="16384" width="9.140625" style="27"/>
  </cols>
  <sheetData>
    <row r="1" spans="1:13" ht="23.25" x14ac:dyDescent="0.35">
      <c r="A1" s="1309" t="s">
        <v>410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</row>
    <row r="2" spans="1:13" ht="15.75" thickBot="1" x14ac:dyDescent="0.25">
      <c r="A2" s="11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15.75" x14ac:dyDescent="0.25">
      <c r="A3" s="1310" t="s">
        <v>230</v>
      </c>
      <c r="B3" s="1311"/>
      <c r="C3" s="1311"/>
      <c r="D3" s="1311"/>
      <c r="E3" s="1311"/>
      <c r="F3" s="1311"/>
      <c r="G3" s="1311"/>
      <c r="H3" s="1311"/>
      <c r="I3" s="1311"/>
      <c r="J3" s="1312"/>
      <c r="K3" s="140"/>
      <c r="L3" s="141"/>
    </row>
    <row r="4" spans="1:13" ht="18.75" customHeight="1" x14ac:dyDescent="0.25">
      <c r="A4" s="142"/>
      <c r="B4" s="283"/>
      <c r="C4" s="284"/>
      <c r="D4" s="285"/>
      <c r="E4" s="1313" t="s">
        <v>174</v>
      </c>
      <c r="F4" s="1314"/>
      <c r="G4" s="1314"/>
      <c r="H4" s="1314"/>
      <c r="I4" s="1314"/>
      <c r="J4" s="1315"/>
      <c r="K4" s="286"/>
      <c r="L4" s="287"/>
    </row>
    <row r="5" spans="1:13" ht="16.5" thickBot="1" x14ac:dyDescent="0.25">
      <c r="A5" s="110"/>
      <c r="B5" s="288" t="s">
        <v>17</v>
      </c>
      <c r="C5" s="289"/>
      <c r="D5" s="290"/>
      <c r="E5" s="291" t="s">
        <v>18</v>
      </c>
      <c r="F5" s="292"/>
      <c r="G5" s="292"/>
      <c r="H5" s="292"/>
      <c r="I5" s="292"/>
      <c r="J5" s="293"/>
      <c r="K5" s="286" t="s">
        <v>21</v>
      </c>
      <c r="L5" s="287" t="s">
        <v>21</v>
      </c>
    </row>
    <row r="6" spans="1:13" ht="31.5" x14ac:dyDescent="0.2">
      <c r="A6" s="111"/>
      <c r="B6" s="294" t="s">
        <v>95</v>
      </c>
      <c r="C6" s="295"/>
      <c r="D6" s="296" t="s">
        <v>11</v>
      </c>
      <c r="E6" s="1320">
        <v>610</v>
      </c>
      <c r="F6" s="1322">
        <v>620</v>
      </c>
      <c r="G6" s="1322">
        <v>630</v>
      </c>
      <c r="H6" s="1322">
        <v>640</v>
      </c>
      <c r="I6" s="1316">
        <v>650</v>
      </c>
      <c r="J6" s="1318" t="s">
        <v>182</v>
      </c>
      <c r="K6" s="297" t="s">
        <v>231</v>
      </c>
      <c r="L6" s="287" t="s">
        <v>232</v>
      </c>
    </row>
    <row r="7" spans="1:13" ht="16.5" thickBot="1" x14ac:dyDescent="0.25">
      <c r="A7" s="143"/>
      <c r="B7" s="298"/>
      <c r="C7" s="299"/>
      <c r="D7" s="300"/>
      <c r="E7" s="1321"/>
      <c r="F7" s="1323"/>
      <c r="G7" s="1323"/>
      <c r="H7" s="1323"/>
      <c r="I7" s="1317"/>
      <c r="J7" s="1319"/>
      <c r="K7" s="301"/>
      <c r="L7" s="302"/>
    </row>
    <row r="8" spans="1:13" ht="16.5" thickTop="1" x14ac:dyDescent="0.25">
      <c r="A8" s="148">
        <v>1</v>
      </c>
      <c r="B8" s="303" t="s">
        <v>227</v>
      </c>
      <c r="C8" s="304" t="s">
        <v>16</v>
      </c>
      <c r="D8" s="305"/>
      <c r="E8" s="306">
        <f>SUM(E9:E29)</f>
        <v>96750</v>
      </c>
      <c r="F8" s="306">
        <f>SUM(F9:F29)</f>
        <v>4000</v>
      </c>
      <c r="G8" s="306">
        <f>SUM(G9:G29)</f>
        <v>18920</v>
      </c>
      <c r="H8" s="307">
        <f>SUM(H9:H29)</f>
        <v>0</v>
      </c>
      <c r="I8" s="308">
        <f>SUM(I9:I29)</f>
        <v>0</v>
      </c>
      <c r="J8" s="309">
        <f>SUM(J9:J29)</f>
        <v>119670</v>
      </c>
      <c r="K8" s="310">
        <f>SUM(K9:K29)</f>
        <v>119670</v>
      </c>
      <c r="L8" s="311">
        <f>SUM(L9:L29)</f>
        <v>119670</v>
      </c>
    </row>
    <row r="9" spans="1:13" ht="15" x14ac:dyDescent="0.2">
      <c r="A9" s="113">
        <v>2</v>
      </c>
      <c r="B9" s="312" t="s">
        <v>233</v>
      </c>
      <c r="C9" s="313"/>
      <c r="D9" s="314" t="s">
        <v>228</v>
      </c>
      <c r="E9" s="315">
        <v>86000</v>
      </c>
      <c r="F9" s="316">
        <v>4000</v>
      </c>
      <c r="G9" s="317"/>
      <c r="H9" s="316"/>
      <c r="I9" s="318"/>
      <c r="J9" s="319">
        <f>SUM(E9:I9)</f>
        <v>90000</v>
      </c>
      <c r="K9" s="320">
        <v>90000</v>
      </c>
      <c r="L9" s="321">
        <v>90000</v>
      </c>
    </row>
    <row r="10" spans="1:13" ht="15.75" x14ac:dyDescent="0.25">
      <c r="A10" s="113">
        <v>3</v>
      </c>
      <c r="B10" s="322"/>
      <c r="C10" s="323" t="s">
        <v>195</v>
      </c>
      <c r="D10" s="314" t="s">
        <v>229</v>
      </c>
      <c r="E10" s="315">
        <v>2750</v>
      </c>
      <c r="F10" s="316"/>
      <c r="G10" s="324"/>
      <c r="H10" s="316"/>
      <c r="I10" s="318"/>
      <c r="J10" s="319">
        <f t="shared" ref="J10:J29" si="0">SUM(E10:I10)</f>
        <v>2750</v>
      </c>
      <c r="K10" s="325">
        <v>2750</v>
      </c>
      <c r="L10" s="326">
        <v>2750</v>
      </c>
      <c r="M10" s="149"/>
    </row>
    <row r="11" spans="1:13" ht="15" x14ac:dyDescent="0.2">
      <c r="A11" s="113">
        <v>5</v>
      </c>
      <c r="B11" s="328" t="s">
        <v>234</v>
      </c>
      <c r="C11" s="329" t="s">
        <v>200</v>
      </c>
      <c r="D11" s="314" t="s">
        <v>235</v>
      </c>
      <c r="E11" s="315">
        <v>8000</v>
      </c>
      <c r="F11" s="316"/>
      <c r="G11" s="324"/>
      <c r="H11" s="316"/>
      <c r="I11" s="318"/>
      <c r="J11" s="319">
        <f t="shared" si="0"/>
        <v>8000</v>
      </c>
      <c r="K11" s="325">
        <v>8000</v>
      </c>
      <c r="L11" s="325">
        <v>8000</v>
      </c>
    </row>
    <row r="12" spans="1:13" ht="2.4500000000000002" hidden="1" customHeight="1" x14ac:dyDescent="0.25">
      <c r="A12" s="113"/>
      <c r="B12" s="330"/>
      <c r="C12" s="144"/>
      <c r="D12" s="121"/>
      <c r="E12" s="175"/>
      <c r="F12" s="176"/>
      <c r="G12" s="176"/>
      <c r="H12" s="176"/>
      <c r="I12" s="176"/>
      <c r="J12" s="319">
        <f t="shared" si="0"/>
        <v>0</v>
      </c>
      <c r="K12" s="331"/>
      <c r="L12" s="332"/>
    </row>
    <row r="13" spans="1:13" ht="15.75" hidden="1" x14ac:dyDescent="0.25">
      <c r="A13" s="113"/>
      <c r="B13" s="330"/>
      <c r="C13" s="333"/>
      <c r="D13" s="120"/>
      <c r="E13" s="334"/>
      <c r="F13" s="334"/>
      <c r="G13" s="335"/>
      <c r="H13" s="334"/>
      <c r="I13" s="334"/>
      <c r="J13" s="319">
        <f t="shared" si="0"/>
        <v>0</v>
      </c>
      <c r="K13" s="331"/>
      <c r="L13" s="332"/>
    </row>
    <row r="14" spans="1:13" ht="15.75" hidden="1" x14ac:dyDescent="0.25">
      <c r="A14" s="113"/>
      <c r="B14" s="330"/>
      <c r="C14" s="333"/>
      <c r="D14" s="120"/>
      <c r="E14" s="334"/>
      <c r="F14" s="334"/>
      <c r="G14" s="335"/>
      <c r="H14" s="334"/>
      <c r="I14" s="334"/>
      <c r="J14" s="319">
        <f t="shared" si="0"/>
        <v>0</v>
      </c>
      <c r="K14" s="331"/>
      <c r="L14" s="332"/>
    </row>
    <row r="15" spans="1:13" ht="15.75" hidden="1" x14ac:dyDescent="0.25">
      <c r="A15" s="113"/>
      <c r="B15" s="330"/>
      <c r="C15" s="333"/>
      <c r="D15" s="120"/>
      <c r="E15" s="334"/>
      <c r="F15" s="334"/>
      <c r="G15" s="335"/>
      <c r="H15" s="334"/>
      <c r="I15" s="334"/>
      <c r="J15" s="319">
        <f t="shared" si="0"/>
        <v>0</v>
      </c>
      <c r="K15" s="331"/>
      <c r="L15" s="332"/>
    </row>
    <row r="16" spans="1:13" ht="15.75" hidden="1" x14ac:dyDescent="0.25">
      <c r="A16" s="113"/>
      <c r="B16" s="336" t="s">
        <v>102</v>
      </c>
      <c r="C16" s="333"/>
      <c r="D16" s="120"/>
      <c r="E16" s="334"/>
      <c r="F16" s="334"/>
      <c r="G16" s="335"/>
      <c r="H16" s="334"/>
      <c r="I16" s="334"/>
      <c r="J16" s="319">
        <f t="shared" si="0"/>
        <v>0</v>
      </c>
      <c r="K16" s="331"/>
      <c r="L16" s="332"/>
    </row>
    <row r="17" spans="1:13" ht="15" x14ac:dyDescent="0.2">
      <c r="A17" s="113">
        <v>6</v>
      </c>
      <c r="B17" s="174">
        <v>631</v>
      </c>
      <c r="C17" s="337" t="s">
        <v>200</v>
      </c>
      <c r="D17" s="338" t="s">
        <v>236</v>
      </c>
      <c r="E17" s="339"/>
      <c r="F17" s="340"/>
      <c r="G17" s="341">
        <v>3000</v>
      </c>
      <c r="H17" s="340"/>
      <c r="I17" s="342"/>
      <c r="J17" s="319">
        <f t="shared" si="0"/>
        <v>3000</v>
      </c>
      <c r="K17" s="343">
        <v>3000</v>
      </c>
      <c r="L17" s="343">
        <v>3000</v>
      </c>
      <c r="M17" s="149"/>
    </row>
    <row r="18" spans="1:13" ht="15" x14ac:dyDescent="0.2">
      <c r="A18" s="113">
        <v>7</v>
      </c>
      <c r="B18" s="174">
        <v>63201</v>
      </c>
      <c r="C18" s="329" t="s">
        <v>200</v>
      </c>
      <c r="D18" s="344" t="s">
        <v>296</v>
      </c>
      <c r="E18" s="345"/>
      <c r="F18" s="346"/>
      <c r="G18" s="347">
        <v>6500</v>
      </c>
      <c r="H18" s="346"/>
      <c r="I18" s="348"/>
      <c r="J18" s="319">
        <f t="shared" si="0"/>
        <v>6500</v>
      </c>
      <c r="K18" s="331">
        <v>6500</v>
      </c>
      <c r="L18" s="331">
        <v>6500</v>
      </c>
    </row>
    <row r="19" spans="1:13" ht="15" x14ac:dyDescent="0.2">
      <c r="A19" s="113">
        <v>8</v>
      </c>
      <c r="B19" s="174"/>
      <c r="C19" s="329" t="s">
        <v>195</v>
      </c>
      <c r="D19" s="344" t="s">
        <v>390</v>
      </c>
      <c r="E19" s="345"/>
      <c r="F19" s="346"/>
      <c r="G19" s="347">
        <v>2200</v>
      </c>
      <c r="H19" s="346"/>
      <c r="I19" s="348"/>
      <c r="J19" s="319">
        <f t="shared" si="0"/>
        <v>2200</v>
      </c>
      <c r="K19" s="331">
        <v>2200</v>
      </c>
      <c r="L19" s="331">
        <v>2200</v>
      </c>
    </row>
    <row r="20" spans="1:13" ht="15" x14ac:dyDescent="0.2">
      <c r="A20" s="113">
        <v>9</v>
      </c>
      <c r="B20" s="174">
        <v>63202</v>
      </c>
      <c r="C20" s="329" t="s">
        <v>209</v>
      </c>
      <c r="D20" s="344" t="s">
        <v>237</v>
      </c>
      <c r="E20" s="345"/>
      <c r="F20" s="346"/>
      <c r="G20" s="347">
        <v>50</v>
      </c>
      <c r="H20" s="346"/>
      <c r="I20" s="348"/>
      <c r="J20" s="319">
        <f t="shared" si="0"/>
        <v>50</v>
      </c>
      <c r="K20" s="331">
        <v>50</v>
      </c>
      <c r="L20" s="331">
        <v>50</v>
      </c>
    </row>
    <row r="21" spans="1:13" ht="15" x14ac:dyDescent="0.2">
      <c r="A21" s="113">
        <v>10</v>
      </c>
      <c r="B21" s="174">
        <v>63203</v>
      </c>
      <c r="C21" s="329" t="s">
        <v>200</v>
      </c>
      <c r="D21" s="344" t="s">
        <v>238</v>
      </c>
      <c r="E21" s="345"/>
      <c r="F21" s="346"/>
      <c r="G21" s="347">
        <v>1800</v>
      </c>
      <c r="H21" s="346"/>
      <c r="I21" s="348"/>
      <c r="J21" s="319">
        <f t="shared" si="0"/>
        <v>1800</v>
      </c>
      <c r="K21" s="331">
        <v>1800</v>
      </c>
      <c r="L21" s="331">
        <v>1800</v>
      </c>
    </row>
    <row r="22" spans="1:13" ht="15" x14ac:dyDescent="0.2">
      <c r="A22" s="113">
        <v>11</v>
      </c>
      <c r="B22" s="174"/>
      <c r="C22" s="329" t="s">
        <v>215</v>
      </c>
      <c r="D22" s="344" t="s">
        <v>239</v>
      </c>
      <c r="E22" s="345"/>
      <c r="F22" s="346"/>
      <c r="G22" s="347">
        <v>500</v>
      </c>
      <c r="H22" s="346"/>
      <c r="I22" s="348"/>
      <c r="J22" s="319">
        <f t="shared" si="0"/>
        <v>500</v>
      </c>
      <c r="K22" s="331">
        <v>500</v>
      </c>
      <c r="L22" s="331">
        <v>500</v>
      </c>
    </row>
    <row r="23" spans="1:13" ht="15" x14ac:dyDescent="0.2">
      <c r="A23" s="113">
        <v>12</v>
      </c>
      <c r="B23" s="174"/>
      <c r="C23" s="329" t="s">
        <v>211</v>
      </c>
      <c r="D23" s="344" t="s">
        <v>240</v>
      </c>
      <c r="E23" s="345"/>
      <c r="F23" s="346"/>
      <c r="G23" s="347">
        <v>1000</v>
      </c>
      <c r="H23" s="346"/>
      <c r="I23" s="348"/>
      <c r="J23" s="319">
        <f t="shared" si="0"/>
        <v>1000</v>
      </c>
      <c r="K23" s="331">
        <v>1000</v>
      </c>
      <c r="L23" s="331">
        <v>1000</v>
      </c>
    </row>
    <row r="24" spans="1:13" ht="15" x14ac:dyDescent="0.2">
      <c r="A24" s="113">
        <v>13</v>
      </c>
      <c r="B24" s="174">
        <v>63306</v>
      </c>
      <c r="C24" s="329" t="s">
        <v>200</v>
      </c>
      <c r="D24" s="344" t="s">
        <v>113</v>
      </c>
      <c r="E24" s="345"/>
      <c r="F24" s="346"/>
      <c r="G24" s="347">
        <v>1000</v>
      </c>
      <c r="H24" s="346"/>
      <c r="I24" s="348"/>
      <c r="J24" s="319">
        <f t="shared" si="0"/>
        <v>1000</v>
      </c>
      <c r="K24" s="331">
        <v>1000</v>
      </c>
      <c r="L24" s="331">
        <v>1000</v>
      </c>
    </row>
    <row r="25" spans="1:13" ht="15" x14ac:dyDescent="0.2">
      <c r="A25" s="113">
        <v>14</v>
      </c>
      <c r="B25" s="174"/>
      <c r="C25" s="329" t="s">
        <v>209</v>
      </c>
      <c r="D25" s="344" t="s">
        <v>286</v>
      </c>
      <c r="E25" s="345"/>
      <c r="F25" s="346"/>
      <c r="G25" s="347">
        <v>100</v>
      </c>
      <c r="H25" s="346"/>
      <c r="I25" s="348"/>
      <c r="J25" s="319">
        <f t="shared" si="0"/>
        <v>100</v>
      </c>
      <c r="K25" s="331">
        <v>100</v>
      </c>
      <c r="L25" s="331">
        <v>100</v>
      </c>
    </row>
    <row r="26" spans="1:13" ht="15" x14ac:dyDescent="0.2">
      <c r="A26" s="113">
        <v>15</v>
      </c>
      <c r="B26" s="174">
        <v>63309</v>
      </c>
      <c r="C26" s="349">
        <v>0</v>
      </c>
      <c r="D26" s="344" t="s">
        <v>380</v>
      </c>
      <c r="E26" s="345"/>
      <c r="F26" s="346"/>
      <c r="G26" s="347">
        <v>500</v>
      </c>
      <c r="H26" s="346"/>
      <c r="I26" s="348"/>
      <c r="J26" s="319">
        <f t="shared" si="0"/>
        <v>500</v>
      </c>
      <c r="K26" s="331">
        <v>500</v>
      </c>
      <c r="L26" s="331">
        <v>500</v>
      </c>
    </row>
    <row r="27" spans="1:13" ht="15" x14ac:dyDescent="0.2">
      <c r="A27" s="113">
        <v>16</v>
      </c>
      <c r="B27" s="174">
        <v>63310</v>
      </c>
      <c r="C27" s="349">
        <v>0</v>
      </c>
      <c r="D27" s="344" t="s">
        <v>288</v>
      </c>
      <c r="E27" s="345"/>
      <c r="F27" s="346"/>
      <c r="G27" s="347">
        <v>70</v>
      </c>
      <c r="H27" s="346"/>
      <c r="I27" s="348"/>
      <c r="J27" s="319">
        <f t="shared" si="0"/>
        <v>70</v>
      </c>
      <c r="K27" s="331">
        <v>70</v>
      </c>
      <c r="L27" s="331">
        <v>70</v>
      </c>
    </row>
    <row r="28" spans="1:13" ht="15" x14ac:dyDescent="0.2">
      <c r="A28" s="113">
        <v>17</v>
      </c>
      <c r="B28" s="174">
        <v>633016</v>
      </c>
      <c r="C28" s="350">
        <v>0</v>
      </c>
      <c r="D28" s="351" t="s">
        <v>242</v>
      </c>
      <c r="E28" s="352"/>
      <c r="F28" s="353"/>
      <c r="G28" s="354">
        <v>1200</v>
      </c>
      <c r="H28" s="353"/>
      <c r="I28" s="318"/>
      <c r="J28" s="319">
        <f t="shared" si="0"/>
        <v>1200</v>
      </c>
      <c r="K28" s="325">
        <v>1200</v>
      </c>
      <c r="L28" s="325">
        <v>1200</v>
      </c>
    </row>
    <row r="29" spans="1:13" ht="16.5" thickBot="1" x14ac:dyDescent="0.3">
      <c r="A29" s="125">
        <v>18</v>
      </c>
      <c r="B29" s="355">
        <v>637005</v>
      </c>
      <c r="C29" s="356"/>
      <c r="D29" s="357" t="s">
        <v>121</v>
      </c>
      <c r="E29" s="358"/>
      <c r="F29" s="359"/>
      <c r="G29" s="360">
        <v>1000</v>
      </c>
      <c r="H29" s="361"/>
      <c r="I29" s="362"/>
      <c r="J29" s="363">
        <f t="shared" si="0"/>
        <v>1000</v>
      </c>
      <c r="K29" s="364">
        <v>1000</v>
      </c>
      <c r="L29" s="365">
        <v>1000</v>
      </c>
    </row>
    <row r="30" spans="1:13" x14ac:dyDescent="0.2">
      <c r="A30" s="16"/>
      <c r="C30" s="366"/>
      <c r="D30" s="366"/>
      <c r="E30" s="366"/>
      <c r="F30" s="366"/>
      <c r="G30" s="366"/>
      <c r="H30" s="366"/>
      <c r="I30" s="366"/>
      <c r="J30" s="366"/>
      <c r="K30" s="366"/>
      <c r="L30" s="366"/>
    </row>
    <row r="31" spans="1:13" x14ac:dyDescent="0.2">
      <c r="D31" s="366"/>
      <c r="E31" s="26"/>
      <c r="F31" s="183"/>
      <c r="G31" s="183"/>
      <c r="H31" s="183"/>
      <c r="I31" s="183"/>
      <c r="J31" s="183"/>
    </row>
  </sheetData>
  <mergeCells count="9">
    <mergeCell ref="A1:L1"/>
    <mergeCell ref="A3:J3"/>
    <mergeCell ref="E4:J4"/>
    <mergeCell ref="I6:I7"/>
    <mergeCell ref="J6:J7"/>
    <mergeCell ref="E6:E7"/>
    <mergeCell ref="F6:F7"/>
    <mergeCell ref="G6:G7"/>
    <mergeCell ref="H6:H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landscape" r:id="rId1"/>
  <headerFooter alignWithMargins="0">
    <oddFooter>&amp;LNavrh rozpočtu 2015&amp;CP1&amp;Rv11022015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zoomScaleNormal="100" workbookViewId="0">
      <selection activeCell="V25" sqref="V25"/>
    </sheetView>
  </sheetViews>
  <sheetFormatPr defaultRowHeight="12.75" x14ac:dyDescent="0.2"/>
  <cols>
    <col min="1" max="1" width="3.42578125" style="105" customWidth="1"/>
    <col min="2" max="2" width="7.28515625" style="27" customWidth="1"/>
    <col min="3" max="3" width="5.5703125" style="27" customWidth="1"/>
    <col min="4" max="4" width="36.85546875" style="27" customWidth="1"/>
    <col min="5" max="6" width="8.85546875" style="27" hidden="1" customWidth="1"/>
    <col min="7" max="7" width="9.85546875" style="27" customWidth="1"/>
    <col min="8" max="9" width="8.85546875" style="27" hidden="1" customWidth="1"/>
    <col min="10" max="10" width="11.42578125" style="27" customWidth="1"/>
    <col min="11" max="11" width="11.85546875" style="27" customWidth="1"/>
    <col min="12" max="12" width="13.42578125" style="27" customWidth="1"/>
    <col min="13" max="16384" width="9.140625" style="27"/>
  </cols>
  <sheetData>
    <row r="1" spans="1:12" ht="23.25" x14ac:dyDescent="0.35">
      <c r="A1" s="1309" t="s">
        <v>252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</row>
    <row r="2" spans="1:12" ht="7.5" customHeight="1" thickBot="1" x14ac:dyDescent="0.25"/>
    <row r="3" spans="1:12" ht="12" customHeight="1" thickBot="1" x14ac:dyDescent="0.25">
      <c r="A3" s="1330"/>
      <c r="B3" s="1331"/>
      <c r="C3" s="1331"/>
      <c r="D3" s="1331"/>
      <c r="E3" s="1331"/>
      <c r="F3" s="1331"/>
      <c r="G3" s="1331"/>
      <c r="H3" s="1331"/>
      <c r="I3" s="1331"/>
      <c r="J3" s="1331"/>
      <c r="K3" s="184"/>
      <c r="L3" s="184"/>
    </row>
    <row r="4" spans="1:12" ht="17.25" customHeight="1" x14ac:dyDescent="0.3">
      <c r="A4" s="367"/>
      <c r="B4" s="368"/>
      <c r="C4" s="369"/>
      <c r="D4" s="370"/>
      <c r="E4" s="371"/>
      <c r="F4" s="372"/>
      <c r="G4" s="372"/>
      <c r="H4" s="372" t="s">
        <v>135</v>
      </c>
      <c r="I4" s="372"/>
      <c r="J4" s="372"/>
      <c r="K4" s="373"/>
      <c r="L4" s="373"/>
    </row>
    <row r="5" spans="1:12" ht="14.25" customHeight="1" x14ac:dyDescent="0.2">
      <c r="A5" s="10" t="s">
        <v>96</v>
      </c>
      <c r="B5" s="374" t="s">
        <v>17</v>
      </c>
      <c r="C5" s="375"/>
      <c r="D5" s="376"/>
      <c r="E5" s="377"/>
      <c r="F5" s="378"/>
      <c r="G5" s="378"/>
      <c r="H5" s="378"/>
      <c r="I5" s="379" t="s">
        <v>18</v>
      </c>
      <c r="J5" s="380"/>
      <c r="K5" s="373" t="s">
        <v>21</v>
      </c>
      <c r="L5" s="373" t="s">
        <v>21</v>
      </c>
    </row>
    <row r="6" spans="1:12" ht="18.75" customHeight="1" x14ac:dyDescent="0.2">
      <c r="A6" s="11" t="s">
        <v>97</v>
      </c>
      <c r="B6" s="381" t="s">
        <v>95</v>
      </c>
      <c r="C6" s="382"/>
      <c r="D6" s="225" t="s">
        <v>11</v>
      </c>
      <c r="E6" s="1334">
        <v>610</v>
      </c>
      <c r="F6" s="1338">
        <v>620</v>
      </c>
      <c r="G6" s="1338">
        <v>630</v>
      </c>
      <c r="H6" s="1338">
        <v>640</v>
      </c>
      <c r="I6" s="1332">
        <v>650</v>
      </c>
      <c r="J6" s="1336" t="s">
        <v>411</v>
      </c>
      <c r="K6" s="373" t="s">
        <v>231</v>
      </c>
      <c r="L6" s="373" t="s">
        <v>232</v>
      </c>
    </row>
    <row r="7" spans="1:12" ht="13.5" thickBot="1" x14ac:dyDescent="0.25">
      <c r="A7" s="194"/>
      <c r="B7" s="383"/>
      <c r="C7" s="384"/>
      <c r="D7" s="229"/>
      <c r="E7" s="1335"/>
      <c r="F7" s="1339"/>
      <c r="G7" s="1340"/>
      <c r="H7" s="1340"/>
      <c r="I7" s="1333"/>
      <c r="J7" s="1337"/>
      <c r="K7" s="373"/>
      <c r="L7" s="373"/>
    </row>
    <row r="8" spans="1:12" ht="15.75" thickTop="1" x14ac:dyDescent="0.2">
      <c r="A8" s="385"/>
      <c r="B8" s="386"/>
      <c r="C8" s="387"/>
      <c r="D8" s="387"/>
      <c r="E8" s="388">
        <f>SUM(E10+E13+E16+E23+E26+E30)</f>
        <v>0</v>
      </c>
      <c r="F8" s="389">
        <f>SUM(F10+F13+F16+F23+F26+F30)</f>
        <v>0</v>
      </c>
      <c r="G8" s="1279">
        <f>SUM(G9+G13+G15+G23+G26+G30)</f>
        <v>12980</v>
      </c>
      <c r="H8" s="1279">
        <f>SUM(H10,H13,H23,H26,H30)</f>
        <v>0</v>
      </c>
      <c r="I8" s="1279">
        <f>SUM(I10,I13,I16,I23,I26,I30)</f>
        <v>0</v>
      </c>
      <c r="J8" s="1280">
        <f>SUM(J9+J13+J15+J23+J26+J30)</f>
        <v>12980</v>
      </c>
      <c r="K8" s="390">
        <f>SUM(K9+K13+K15+K23+K26+K30)</f>
        <v>12980</v>
      </c>
      <c r="L8" s="390">
        <f>SUM(L9+L13+L15+L23+L26+L30)</f>
        <v>12980</v>
      </c>
    </row>
    <row r="9" spans="1:12" x14ac:dyDescent="0.2">
      <c r="A9" s="391">
        <v>1</v>
      </c>
      <c r="B9" s="392"/>
      <c r="C9" s="393"/>
      <c r="D9" s="393"/>
      <c r="E9" s="394"/>
      <c r="F9" s="395"/>
      <c r="G9" s="1324">
        <f>SUM(G11:G12)</f>
        <v>2600</v>
      </c>
      <c r="H9" s="395"/>
      <c r="I9" s="395"/>
      <c r="J9" s="1326">
        <f>SUM(J11:J12)</f>
        <v>2600</v>
      </c>
      <c r="K9" s="1328">
        <f>SUM(K11:K12)</f>
        <v>2600</v>
      </c>
      <c r="L9" s="1328">
        <f>SUM(L11:L12)</f>
        <v>2600</v>
      </c>
    </row>
    <row r="10" spans="1:12" x14ac:dyDescent="0.2">
      <c r="A10" s="396"/>
      <c r="B10" s="397"/>
      <c r="C10" s="398"/>
      <c r="D10" s="399" t="s">
        <v>245</v>
      </c>
      <c r="E10" s="400">
        <f>SUM(E11:E12)</f>
        <v>0</v>
      </c>
      <c r="F10" s="401">
        <f>SUM(F11:F12)</f>
        <v>0</v>
      </c>
      <c r="G10" s="1325"/>
      <c r="H10" s="401">
        <f>SUM(H11:H12)</f>
        <v>0</v>
      </c>
      <c r="I10" s="401">
        <f>SUM(I11:I12)</f>
        <v>0</v>
      </c>
      <c r="J10" s="1327"/>
      <c r="K10" s="1329"/>
      <c r="L10" s="1329"/>
    </row>
    <row r="11" spans="1:12" ht="14.25" x14ac:dyDescent="0.2">
      <c r="A11" s="402"/>
      <c r="B11" s="403" t="s">
        <v>243</v>
      </c>
      <c r="C11" s="404" t="s">
        <v>195</v>
      </c>
      <c r="D11" s="405" t="s">
        <v>109</v>
      </c>
      <c r="E11" s="406"/>
      <c r="F11" s="407"/>
      <c r="G11" s="408">
        <v>2400</v>
      </c>
      <c r="H11" s="409"/>
      <c r="I11" s="409"/>
      <c r="J11" s="410">
        <f>SUM(E11:I11)</f>
        <v>2400</v>
      </c>
      <c r="K11" s="411">
        <v>2400</v>
      </c>
      <c r="L11" s="412">
        <v>2400</v>
      </c>
    </row>
    <row r="12" spans="1:12" ht="14.25" x14ac:dyDescent="0.2">
      <c r="A12" s="402"/>
      <c r="B12" s="413"/>
      <c r="C12" s="414" t="s">
        <v>108</v>
      </c>
      <c r="D12" s="405" t="s">
        <v>244</v>
      </c>
      <c r="E12" s="406"/>
      <c r="F12" s="407"/>
      <c r="G12" s="408">
        <v>200</v>
      </c>
      <c r="H12" s="409"/>
      <c r="I12" s="409"/>
      <c r="J12" s="410">
        <v>200</v>
      </c>
      <c r="K12" s="412">
        <v>200</v>
      </c>
      <c r="L12" s="412">
        <v>200</v>
      </c>
    </row>
    <row r="13" spans="1:12" x14ac:dyDescent="0.2">
      <c r="A13" s="415">
        <v>2</v>
      </c>
      <c r="B13" s="416" t="s">
        <v>173</v>
      </c>
      <c r="C13" s="417"/>
      <c r="D13" s="417"/>
      <c r="E13" s="400">
        <f>SUM(E14:E14)</f>
        <v>0</v>
      </c>
      <c r="F13" s="401">
        <f>SUM(F14:F14)</f>
        <v>0</v>
      </c>
      <c r="G13" s="401">
        <f>SUM(G14:G14)</f>
        <v>3000</v>
      </c>
      <c r="H13" s="401">
        <f>SUM(H14:H14)</f>
        <v>0</v>
      </c>
      <c r="I13" s="401">
        <f>SUM(I14:I14)</f>
        <v>0</v>
      </c>
      <c r="J13" s="418">
        <f>SUM(E13:I13)</f>
        <v>3000</v>
      </c>
      <c r="K13" s="419">
        <v>3000</v>
      </c>
      <c r="L13" s="419">
        <v>3000</v>
      </c>
    </row>
    <row r="14" spans="1:12" s="183" customFormat="1" x14ac:dyDescent="0.2">
      <c r="A14" s="420"/>
      <c r="B14" s="421"/>
      <c r="C14" s="422">
        <v>1</v>
      </c>
      <c r="D14" s="423" t="s">
        <v>65</v>
      </c>
      <c r="E14" s="424"/>
      <c r="F14" s="425"/>
      <c r="G14" s="179">
        <v>3000</v>
      </c>
      <c r="H14" s="425"/>
      <c r="I14" s="425"/>
      <c r="J14" s="426">
        <f>E14+F14+G14+H14</f>
        <v>3000</v>
      </c>
      <c r="K14" s="427">
        <v>3000</v>
      </c>
      <c r="L14" s="427">
        <v>3000</v>
      </c>
    </row>
    <row r="15" spans="1:12" x14ac:dyDescent="0.2">
      <c r="A15" s="428">
        <v>3</v>
      </c>
      <c r="B15" s="392"/>
      <c r="C15" s="429"/>
      <c r="D15" s="429"/>
      <c r="E15" s="430"/>
      <c r="F15" s="431"/>
      <c r="G15" s="1324">
        <f>SUM(G17:G18)</f>
        <v>630</v>
      </c>
      <c r="H15" s="401"/>
      <c r="I15" s="401"/>
      <c r="J15" s="1326">
        <f>SUM(J17:J18)</f>
        <v>630</v>
      </c>
      <c r="K15" s="1328">
        <f>SUM(K17:K18)</f>
        <v>630</v>
      </c>
      <c r="L15" s="1328">
        <f>SUM(L17:L18)</f>
        <v>630</v>
      </c>
    </row>
    <row r="16" spans="1:12" ht="15" x14ac:dyDescent="0.25">
      <c r="A16" s="432"/>
      <c r="B16" s="397"/>
      <c r="C16" s="433"/>
      <c r="D16" s="434" t="s">
        <v>246</v>
      </c>
      <c r="E16" s="400">
        <f t="shared" ref="E16:F16" si="0">SUM(E17:E18)</f>
        <v>0</v>
      </c>
      <c r="F16" s="401">
        <f t="shared" si="0"/>
        <v>0</v>
      </c>
      <c r="G16" s="1325"/>
      <c r="H16" s="401">
        <f t="shared" ref="H16:I16" si="1">SUM(H17:H18)</f>
        <v>0</v>
      </c>
      <c r="I16" s="401">
        <f t="shared" si="1"/>
        <v>0</v>
      </c>
      <c r="J16" s="1327"/>
      <c r="K16" s="1329"/>
      <c r="L16" s="1329"/>
    </row>
    <row r="17" spans="1:12" x14ac:dyDescent="0.2">
      <c r="A17" s="42"/>
      <c r="B17" s="435" t="s">
        <v>247</v>
      </c>
      <c r="C17" s="436" t="s">
        <v>209</v>
      </c>
      <c r="D17" s="101" t="s">
        <v>378</v>
      </c>
      <c r="E17" s="177"/>
      <c r="F17" s="178"/>
      <c r="G17" s="178">
        <v>130</v>
      </c>
      <c r="H17" s="178"/>
      <c r="I17" s="178"/>
      <c r="J17" s="426">
        <f>SUM(E17:I17)</f>
        <v>130</v>
      </c>
      <c r="K17" s="427">
        <v>130</v>
      </c>
      <c r="L17" s="427">
        <v>130</v>
      </c>
    </row>
    <row r="18" spans="1:12" x14ac:dyDescent="0.2">
      <c r="A18" s="40"/>
      <c r="B18" s="435"/>
      <c r="C18" s="436" t="s">
        <v>196</v>
      </c>
      <c r="D18" s="101" t="s">
        <v>248</v>
      </c>
      <c r="E18" s="177"/>
      <c r="F18" s="178"/>
      <c r="G18" s="179">
        <v>500</v>
      </c>
      <c r="H18" s="178"/>
      <c r="I18" s="178"/>
      <c r="J18" s="426">
        <v>500</v>
      </c>
      <c r="K18" s="427">
        <v>500</v>
      </c>
      <c r="L18" s="427">
        <v>500</v>
      </c>
    </row>
    <row r="19" spans="1:12" ht="1.1499999999999999" hidden="1" customHeight="1" x14ac:dyDescent="0.2">
      <c r="A19" s="191"/>
      <c r="B19" s="182"/>
      <c r="C19" s="182"/>
      <c r="D19" s="182"/>
      <c r="E19" s="177"/>
      <c r="F19" s="178"/>
      <c r="G19" s="178"/>
      <c r="H19" s="178"/>
      <c r="I19" s="178"/>
      <c r="J19" s="180"/>
      <c r="K19" s="181"/>
      <c r="L19" s="181"/>
    </row>
    <row r="20" spans="1:12" hidden="1" x14ac:dyDescent="0.2">
      <c r="A20" s="191"/>
      <c r="B20" s="182"/>
      <c r="C20" s="182"/>
      <c r="D20" s="182"/>
      <c r="E20" s="177"/>
      <c r="F20" s="178"/>
      <c r="G20" s="178"/>
      <c r="H20" s="178"/>
      <c r="I20" s="178"/>
      <c r="J20" s="180"/>
      <c r="K20" s="181"/>
      <c r="L20" s="181"/>
    </row>
    <row r="21" spans="1:12" hidden="1" x14ac:dyDescent="0.2">
      <c r="A21" s="191"/>
      <c r="B21" s="182"/>
      <c r="C21" s="182"/>
      <c r="D21" s="182"/>
      <c r="E21" s="177"/>
      <c r="F21" s="178"/>
      <c r="G21" s="178"/>
      <c r="H21" s="178"/>
      <c r="I21" s="178"/>
      <c r="J21" s="180"/>
      <c r="K21" s="181"/>
      <c r="L21" s="181"/>
    </row>
    <row r="22" spans="1:12" ht="52.15" hidden="1" customHeight="1" x14ac:dyDescent="0.2">
      <c r="A22" s="437"/>
      <c r="B22" s="438"/>
      <c r="C22" s="439"/>
      <c r="D22" s="440"/>
      <c r="E22" s="441"/>
      <c r="F22" s="442"/>
      <c r="G22" s="179"/>
      <c r="H22" s="443"/>
      <c r="I22" s="443"/>
      <c r="J22" s="444"/>
      <c r="K22" s="427"/>
      <c r="L22" s="427"/>
    </row>
    <row r="23" spans="1:12" x14ac:dyDescent="0.2">
      <c r="A23" s="432">
        <v>4</v>
      </c>
      <c r="B23" s="397" t="s">
        <v>175</v>
      </c>
      <c r="C23" s="433"/>
      <c r="D23" s="398"/>
      <c r="E23" s="400">
        <f>SUM(E24+E25)</f>
        <v>0</v>
      </c>
      <c r="F23" s="401">
        <f>SUM(F24+F25)</f>
        <v>0</v>
      </c>
      <c r="G23" s="401">
        <f>SUM(G24+G25)</f>
        <v>2300</v>
      </c>
      <c r="H23" s="401">
        <f>SUM(H24+H25)</f>
        <v>0</v>
      </c>
      <c r="I23" s="401">
        <f>SUM(I24+I25)</f>
        <v>0</v>
      </c>
      <c r="J23" s="418">
        <f t="shared" ref="J23:J33" si="2">SUM(E23:I23)</f>
        <v>2300</v>
      </c>
      <c r="K23" s="419">
        <f>SUM(K24+K25)</f>
        <v>2300</v>
      </c>
      <c r="L23" s="419">
        <f>SUM(L24+L25)</f>
        <v>2300</v>
      </c>
    </row>
    <row r="24" spans="1:12" x14ac:dyDescent="0.2">
      <c r="A24" s="42"/>
      <c r="B24" s="445"/>
      <c r="C24" s="446" t="s">
        <v>12</v>
      </c>
      <c r="D24" s="447" t="s">
        <v>66</v>
      </c>
      <c r="E24" s="448"/>
      <c r="F24" s="409"/>
      <c r="G24" s="408">
        <v>300</v>
      </c>
      <c r="H24" s="409"/>
      <c r="I24" s="409"/>
      <c r="J24" s="410">
        <v>300</v>
      </c>
      <c r="K24" s="412">
        <v>300</v>
      </c>
      <c r="L24" s="412">
        <v>300</v>
      </c>
    </row>
    <row r="25" spans="1:12" x14ac:dyDescent="0.2">
      <c r="A25" s="42"/>
      <c r="B25" s="449"/>
      <c r="C25" s="446" t="s">
        <v>13</v>
      </c>
      <c r="D25" s="450" t="s">
        <v>111</v>
      </c>
      <c r="E25" s="448"/>
      <c r="F25" s="409"/>
      <c r="G25" s="408">
        <v>2000</v>
      </c>
      <c r="H25" s="409"/>
      <c r="I25" s="409"/>
      <c r="J25" s="410">
        <f t="shared" si="2"/>
        <v>2000</v>
      </c>
      <c r="K25" s="412">
        <v>2000</v>
      </c>
      <c r="L25" s="412">
        <v>2000</v>
      </c>
    </row>
    <row r="26" spans="1:12" x14ac:dyDescent="0.2">
      <c r="A26" s="451">
        <v>5</v>
      </c>
      <c r="B26" s="416" t="s">
        <v>110</v>
      </c>
      <c r="C26" s="452"/>
      <c r="D26" s="452"/>
      <c r="E26" s="400">
        <f t="shared" ref="E26:L26" si="3">SUM(E27:E29)</f>
        <v>0</v>
      </c>
      <c r="F26" s="401">
        <f t="shared" si="3"/>
        <v>0</v>
      </c>
      <c r="G26" s="401">
        <f t="shared" si="3"/>
        <v>2800</v>
      </c>
      <c r="H26" s="401">
        <f t="shared" si="3"/>
        <v>0</v>
      </c>
      <c r="I26" s="401">
        <f t="shared" si="3"/>
        <v>0</v>
      </c>
      <c r="J26" s="418">
        <f t="shared" si="3"/>
        <v>2800</v>
      </c>
      <c r="K26" s="419">
        <f t="shared" si="3"/>
        <v>2800</v>
      </c>
      <c r="L26" s="419">
        <f t="shared" si="3"/>
        <v>2800</v>
      </c>
    </row>
    <row r="27" spans="1:12" x14ac:dyDescent="0.2">
      <c r="A27" s="453"/>
      <c r="B27" s="454" t="s">
        <v>249</v>
      </c>
      <c r="C27" s="436" t="s">
        <v>195</v>
      </c>
      <c r="D27" s="455" t="s">
        <v>250</v>
      </c>
      <c r="E27" s="456"/>
      <c r="F27" s="443"/>
      <c r="G27" s="179">
        <v>1500</v>
      </c>
      <c r="H27" s="443"/>
      <c r="I27" s="443"/>
      <c r="J27" s="426">
        <v>1500</v>
      </c>
      <c r="K27" s="427">
        <v>1500</v>
      </c>
      <c r="L27" s="427">
        <v>1500</v>
      </c>
    </row>
    <row r="28" spans="1:12" x14ac:dyDescent="0.2">
      <c r="A28" s="453"/>
      <c r="B28" s="445"/>
      <c r="C28" s="446" t="s">
        <v>196</v>
      </c>
      <c r="D28" s="447" t="s">
        <v>112</v>
      </c>
      <c r="E28" s="448"/>
      <c r="F28" s="409"/>
      <c r="G28" s="408">
        <v>500</v>
      </c>
      <c r="H28" s="409"/>
      <c r="I28" s="409"/>
      <c r="J28" s="410">
        <v>500</v>
      </c>
      <c r="K28" s="412">
        <v>500</v>
      </c>
      <c r="L28" s="412">
        <v>500</v>
      </c>
    </row>
    <row r="29" spans="1:12" x14ac:dyDescent="0.2">
      <c r="A29" s="453"/>
      <c r="B29" s="445" t="s">
        <v>251</v>
      </c>
      <c r="C29" s="446" t="s">
        <v>195</v>
      </c>
      <c r="D29" s="447" t="s">
        <v>69</v>
      </c>
      <c r="E29" s="448"/>
      <c r="F29" s="409"/>
      <c r="G29" s="408">
        <v>800</v>
      </c>
      <c r="H29" s="409"/>
      <c r="I29" s="409"/>
      <c r="J29" s="410">
        <f t="shared" si="2"/>
        <v>800</v>
      </c>
      <c r="K29" s="412">
        <v>800</v>
      </c>
      <c r="L29" s="412">
        <v>800</v>
      </c>
    </row>
    <row r="30" spans="1:12" x14ac:dyDescent="0.2">
      <c r="A30" s="415">
        <v>6</v>
      </c>
      <c r="B30" s="416" t="s">
        <v>98</v>
      </c>
      <c r="C30" s="417"/>
      <c r="D30" s="417"/>
      <c r="E30" s="430">
        <f>SUM(E31:E32:E33)</f>
        <v>0</v>
      </c>
      <c r="F30" s="431">
        <f>SUM(F31:F32:F33)</f>
        <v>0</v>
      </c>
      <c r="G30" s="401">
        <f>SUM(G31:G32:G33)</f>
        <v>1650</v>
      </c>
      <c r="H30" s="401">
        <f>SUM(H31:H32:H33)</f>
        <v>0</v>
      </c>
      <c r="I30" s="401">
        <f>SUM(I31:I32:I33)</f>
        <v>0</v>
      </c>
      <c r="J30" s="418">
        <f t="shared" si="2"/>
        <v>1650</v>
      </c>
      <c r="K30" s="419">
        <f>SUM(K31:K32:K33)</f>
        <v>1650</v>
      </c>
      <c r="L30" s="419">
        <f>SUM(L31:L32:L33)</f>
        <v>1650</v>
      </c>
    </row>
    <row r="31" spans="1:12" x14ac:dyDescent="0.2">
      <c r="A31" s="457"/>
      <c r="B31" s="458"/>
      <c r="C31" s="459" t="s">
        <v>12</v>
      </c>
      <c r="D31" s="460" t="s">
        <v>67</v>
      </c>
      <c r="E31" s="448"/>
      <c r="F31" s="409"/>
      <c r="G31" s="408">
        <v>500</v>
      </c>
      <c r="H31" s="409"/>
      <c r="I31" s="409"/>
      <c r="J31" s="410">
        <f t="shared" si="2"/>
        <v>500</v>
      </c>
      <c r="K31" s="412">
        <v>500</v>
      </c>
      <c r="L31" s="412">
        <v>500</v>
      </c>
    </row>
    <row r="32" spans="1:12" x14ac:dyDescent="0.2">
      <c r="A32" s="457"/>
      <c r="B32" s="438"/>
      <c r="C32" s="459" t="s">
        <v>13</v>
      </c>
      <c r="D32" s="460" t="s">
        <v>379</v>
      </c>
      <c r="E32" s="448"/>
      <c r="F32" s="409"/>
      <c r="G32" s="408">
        <v>1000</v>
      </c>
      <c r="H32" s="409"/>
      <c r="I32" s="409"/>
      <c r="J32" s="410">
        <v>1000</v>
      </c>
      <c r="K32" s="412">
        <v>1000</v>
      </c>
      <c r="L32" s="412">
        <v>1000</v>
      </c>
    </row>
    <row r="33" spans="1:12" ht="13.5" thickBot="1" x14ac:dyDescent="0.25">
      <c r="A33" s="461"/>
      <c r="B33" s="462"/>
      <c r="C33" s="463" t="s">
        <v>14</v>
      </c>
      <c r="D33" s="464" t="s">
        <v>63</v>
      </c>
      <c r="E33" s="465"/>
      <c r="F33" s="466"/>
      <c r="G33" s="467">
        <v>150</v>
      </c>
      <c r="H33" s="466"/>
      <c r="I33" s="466"/>
      <c r="J33" s="468">
        <f t="shared" si="2"/>
        <v>150</v>
      </c>
      <c r="K33" s="469">
        <v>150</v>
      </c>
      <c r="L33" s="469">
        <v>150</v>
      </c>
    </row>
  </sheetData>
  <mergeCells count="16">
    <mergeCell ref="A1:L1"/>
    <mergeCell ref="G15:G16"/>
    <mergeCell ref="J15:J16"/>
    <mergeCell ref="K15:K16"/>
    <mergeCell ref="L15:L16"/>
    <mergeCell ref="G9:G10"/>
    <mergeCell ref="J9:J10"/>
    <mergeCell ref="K9:K10"/>
    <mergeCell ref="L9:L10"/>
    <mergeCell ref="A3:J3"/>
    <mergeCell ref="I6:I7"/>
    <mergeCell ref="E6:E7"/>
    <mergeCell ref="J6:J7"/>
    <mergeCell ref="F6:F7"/>
    <mergeCell ref="G6:G7"/>
    <mergeCell ref="H6:H7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portrait" r:id="rId1"/>
  <headerFooter alignWithMargins="0">
    <oddFooter>&amp;LNávrh rozpočtu 2015&amp;CP2&amp;Rv11022015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115" zoomScaleNormal="115" workbookViewId="0">
      <selection activeCell="E37" sqref="E37"/>
    </sheetView>
  </sheetViews>
  <sheetFormatPr defaultRowHeight="12.75" x14ac:dyDescent="0.2"/>
  <cols>
    <col min="1" max="1" width="3.85546875" style="105" customWidth="1"/>
    <col min="2" max="2" width="3.42578125" style="105" customWidth="1"/>
    <col min="3" max="3" width="7.28515625" style="27" customWidth="1"/>
    <col min="4" max="4" width="2.28515625" style="27" customWidth="1"/>
    <col min="5" max="5" width="37.140625" style="27" customWidth="1"/>
    <col min="6" max="8" width="11.85546875" style="27" customWidth="1"/>
    <col min="9" max="10" width="11.85546875" style="27" hidden="1" customWidth="1"/>
    <col min="11" max="11" width="11.85546875" style="27" customWidth="1"/>
    <col min="12" max="13" width="11.85546875" style="31" customWidth="1"/>
    <col min="14" max="14" width="10.85546875" style="27" bestFit="1" customWidth="1"/>
    <col min="15" max="16384" width="9.140625" style="27"/>
  </cols>
  <sheetData>
    <row r="1" spans="1:14" ht="23.25" x14ac:dyDescent="0.35">
      <c r="A1" s="1341" t="s">
        <v>253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</row>
    <row r="2" spans="1:14" ht="13.5" thickBot="1" x14ac:dyDescent="0.25"/>
    <row r="3" spans="1:14" ht="13.5" customHeight="1" thickBot="1" x14ac:dyDescent="0.25">
      <c r="A3" s="1342" t="s">
        <v>230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84"/>
      <c r="M3" s="184"/>
    </row>
    <row r="4" spans="1:14" ht="18.75" customHeight="1" x14ac:dyDescent="0.2">
      <c r="A4" s="145"/>
      <c r="B4" s="470"/>
      <c r="C4" s="471"/>
      <c r="D4" s="472"/>
      <c r="E4" s="473"/>
      <c r="F4" s="1346" t="s">
        <v>135</v>
      </c>
      <c r="G4" s="1347"/>
      <c r="H4" s="1347"/>
      <c r="I4" s="1347"/>
      <c r="J4" s="1347"/>
      <c r="K4" s="1347"/>
      <c r="L4" s="474"/>
      <c r="M4" s="474"/>
    </row>
    <row r="5" spans="1:14" x14ac:dyDescent="0.2">
      <c r="A5" s="146"/>
      <c r="B5" s="475" t="s">
        <v>96</v>
      </c>
      <c r="C5" s="476" t="s">
        <v>17</v>
      </c>
      <c r="D5" s="1354" t="s">
        <v>18</v>
      </c>
      <c r="E5" s="1355"/>
      <c r="F5" s="477"/>
      <c r="G5" s="478"/>
      <c r="H5" s="478"/>
      <c r="I5" s="478"/>
      <c r="J5" s="478"/>
      <c r="K5" s="478"/>
      <c r="L5" s="474" t="s">
        <v>21</v>
      </c>
      <c r="M5" s="474" t="s">
        <v>21</v>
      </c>
    </row>
    <row r="6" spans="1:14" x14ac:dyDescent="0.2">
      <c r="A6" s="145"/>
      <c r="B6" s="479" t="s">
        <v>97</v>
      </c>
      <c r="C6" s="480" t="s">
        <v>95</v>
      </c>
      <c r="D6" s="472"/>
      <c r="E6" s="481" t="s">
        <v>11</v>
      </c>
      <c r="F6" s="1350">
        <v>610</v>
      </c>
      <c r="G6" s="1352">
        <v>620</v>
      </c>
      <c r="H6" s="1352">
        <v>630</v>
      </c>
      <c r="I6" s="1352">
        <v>640</v>
      </c>
      <c r="J6" s="1344">
        <v>650</v>
      </c>
      <c r="K6" s="1348" t="s">
        <v>9</v>
      </c>
      <c r="L6" s="474" t="s">
        <v>231</v>
      </c>
      <c r="M6" s="474" t="s">
        <v>232</v>
      </c>
    </row>
    <row r="7" spans="1:14" ht="13.5" thickBot="1" x14ac:dyDescent="0.25">
      <c r="A7" s="147"/>
      <c r="B7" s="482"/>
      <c r="C7" s="483"/>
      <c r="D7" s="484"/>
      <c r="E7" s="485"/>
      <c r="F7" s="1351"/>
      <c r="G7" s="1353"/>
      <c r="H7" s="1353"/>
      <c r="I7" s="1353"/>
      <c r="J7" s="1345"/>
      <c r="K7" s="1349"/>
      <c r="L7" s="486"/>
      <c r="M7" s="486"/>
    </row>
    <row r="8" spans="1:14" ht="14.25" thickTop="1" thickBot="1" x14ac:dyDescent="0.25">
      <c r="A8" s="42">
        <v>1</v>
      </c>
      <c r="B8" s="487"/>
      <c r="C8" s="488"/>
      <c r="D8" s="489"/>
      <c r="E8" s="490" t="s">
        <v>255</v>
      </c>
      <c r="F8" s="491">
        <f>F9+F14+F23</f>
        <v>900</v>
      </c>
      <c r="G8" s="492">
        <f>G9+G14+G23</f>
        <v>500</v>
      </c>
      <c r="H8" s="492">
        <f>H10+H14+H23</f>
        <v>830</v>
      </c>
      <c r="I8" s="492">
        <f>SUM(I9,I23)</f>
        <v>0</v>
      </c>
      <c r="J8" s="493">
        <f>SUM(J9,J23)</f>
        <v>0</v>
      </c>
      <c r="K8" s="493">
        <f>SUM(F8:J8)</f>
        <v>2230</v>
      </c>
      <c r="L8" s="494">
        <f>+K8</f>
        <v>2230</v>
      </c>
      <c r="M8" s="494">
        <f>+L8</f>
        <v>2230</v>
      </c>
    </row>
    <row r="9" spans="1:14" ht="13.5" thickTop="1" x14ac:dyDescent="0.2">
      <c r="A9" s="40">
        <v>2</v>
      </c>
      <c r="B9" s="495">
        <v>1</v>
      </c>
      <c r="C9" s="416" t="s">
        <v>152</v>
      </c>
      <c r="D9" s="452"/>
      <c r="E9" s="452"/>
      <c r="F9" s="496">
        <f>+F10</f>
        <v>800</v>
      </c>
      <c r="G9" s="497">
        <f>+G10</f>
        <v>500</v>
      </c>
      <c r="H9" s="497">
        <f>+H10</f>
        <v>310</v>
      </c>
      <c r="I9" s="497">
        <f>SUM(I10,I14)</f>
        <v>0</v>
      </c>
      <c r="J9" s="498">
        <f>SUM(J10,J14)</f>
        <v>0</v>
      </c>
      <c r="K9" s="499">
        <f>+K10</f>
        <v>1610</v>
      </c>
      <c r="L9" s="500">
        <f>+K9</f>
        <v>1610</v>
      </c>
      <c r="M9" s="500">
        <f>+L9</f>
        <v>1610</v>
      </c>
      <c r="N9" s="1223"/>
    </row>
    <row r="10" spans="1:14" x14ac:dyDescent="0.2">
      <c r="A10" s="42">
        <v>3</v>
      </c>
      <c r="B10" s="501"/>
      <c r="C10" s="502" t="s">
        <v>254</v>
      </c>
      <c r="D10" s="503" t="s">
        <v>106</v>
      </c>
      <c r="E10" s="504"/>
      <c r="F10" s="505">
        <f>SUM(F11:F13)</f>
        <v>800</v>
      </c>
      <c r="G10" s="506">
        <f>SUM(G11:G13)</f>
        <v>500</v>
      </c>
      <c r="H10" s="506">
        <f>SUM(H11:H13)</f>
        <v>310</v>
      </c>
      <c r="I10" s="506">
        <f>SUM(I11:I13)</f>
        <v>0</v>
      </c>
      <c r="J10" s="506">
        <f>SUM(J11:J13)</f>
        <v>0</v>
      </c>
      <c r="K10" s="507">
        <f>SUM(K11:K13)</f>
        <v>1610</v>
      </c>
      <c r="L10" s="508">
        <f>SUM(L11:L13)</f>
        <v>1610</v>
      </c>
      <c r="M10" s="508">
        <f>SUM(M11:M13)</f>
        <v>1610</v>
      </c>
    </row>
    <row r="11" spans="1:14" x14ac:dyDescent="0.2">
      <c r="A11" s="40">
        <v>4</v>
      </c>
      <c r="B11" s="509"/>
      <c r="C11" s="510"/>
      <c r="D11" s="511" t="s">
        <v>12</v>
      </c>
      <c r="E11" s="455" t="s">
        <v>122</v>
      </c>
      <c r="F11" s="512">
        <v>800</v>
      </c>
      <c r="G11" s="513">
        <v>500</v>
      </c>
      <c r="H11" s="514">
        <v>0</v>
      </c>
      <c r="I11" s="515"/>
      <c r="J11" s="516"/>
      <c r="K11" s="517">
        <f>SUM(F11:J11)</f>
        <v>1300</v>
      </c>
      <c r="L11" s="518">
        <v>1300</v>
      </c>
      <c r="M11" s="518">
        <v>1300</v>
      </c>
    </row>
    <row r="12" spans="1:14" x14ac:dyDescent="0.2">
      <c r="A12" s="42">
        <v>5</v>
      </c>
      <c r="B12" s="509"/>
      <c r="C12" s="510"/>
      <c r="D12" s="511" t="s">
        <v>13</v>
      </c>
      <c r="E12" s="455" t="s">
        <v>184</v>
      </c>
      <c r="F12" s="512"/>
      <c r="G12" s="513"/>
      <c r="H12" s="514">
        <v>100</v>
      </c>
      <c r="I12" s="515"/>
      <c r="J12" s="516"/>
      <c r="K12" s="517">
        <f t="shared" ref="K12:K26" si="0">SUM(F12:J12)</f>
        <v>100</v>
      </c>
      <c r="L12" s="518">
        <v>100</v>
      </c>
      <c r="M12" s="519">
        <v>100</v>
      </c>
    </row>
    <row r="13" spans="1:14" x14ac:dyDescent="0.2">
      <c r="A13" s="42">
        <v>9</v>
      </c>
      <c r="B13" s="509"/>
      <c r="C13" s="510"/>
      <c r="D13" s="511" t="s">
        <v>100</v>
      </c>
      <c r="E13" s="455" t="s">
        <v>113</v>
      </c>
      <c r="F13" s="512"/>
      <c r="G13" s="513"/>
      <c r="H13" s="514">
        <v>210</v>
      </c>
      <c r="I13" s="515"/>
      <c r="J13" s="516"/>
      <c r="K13" s="517">
        <f t="shared" si="0"/>
        <v>210</v>
      </c>
      <c r="L13" s="521">
        <v>210</v>
      </c>
      <c r="M13" s="521">
        <v>210</v>
      </c>
    </row>
    <row r="14" spans="1:14" ht="13.15" customHeight="1" x14ac:dyDescent="0.2">
      <c r="A14" s="40">
        <v>10</v>
      </c>
      <c r="B14" s="416">
        <v>2</v>
      </c>
      <c r="C14" s="523" t="s">
        <v>256</v>
      </c>
      <c r="D14" s="416" t="s">
        <v>4</v>
      </c>
      <c r="E14" s="416"/>
      <c r="F14" s="524">
        <f t="shared" ref="F14:J14" si="1">SUM(F20:F22)</f>
        <v>100</v>
      </c>
      <c r="G14" s="525">
        <f t="shared" si="1"/>
        <v>0</v>
      </c>
      <c r="H14" s="525">
        <f t="shared" si="1"/>
        <v>190</v>
      </c>
      <c r="I14" s="526">
        <f t="shared" si="1"/>
        <v>0</v>
      </c>
      <c r="J14" s="526">
        <f t="shared" si="1"/>
        <v>0</v>
      </c>
      <c r="K14" s="526">
        <f t="shared" si="0"/>
        <v>290</v>
      </c>
      <c r="L14" s="527">
        <f>L20+L21+L22</f>
        <v>290</v>
      </c>
      <c r="M14" s="527">
        <f>M20+M21+M22</f>
        <v>290</v>
      </c>
    </row>
    <row r="15" spans="1:14" ht="3.6" hidden="1" customHeight="1" thickBot="1" x14ac:dyDescent="0.25">
      <c r="A15" s="42">
        <v>11</v>
      </c>
      <c r="B15" s="185"/>
      <c r="C15" s="528"/>
      <c r="D15" s="529"/>
      <c r="E15" s="529"/>
      <c r="F15" s="530"/>
      <c r="G15" s="531"/>
      <c r="H15" s="532"/>
      <c r="I15" s="531"/>
      <c r="J15" s="533"/>
      <c r="K15" s="517">
        <f t="shared" si="0"/>
        <v>0</v>
      </c>
      <c r="L15" s="534"/>
      <c r="M15" s="534"/>
    </row>
    <row r="16" spans="1:14" ht="13.5" hidden="1" thickBot="1" x14ac:dyDescent="0.25">
      <c r="A16" s="40">
        <v>12</v>
      </c>
      <c r="B16" s="185"/>
      <c r="C16" s="528"/>
      <c r="D16" s="529"/>
      <c r="E16" s="529"/>
      <c r="F16" s="530"/>
      <c r="G16" s="531"/>
      <c r="H16" s="532"/>
      <c r="I16" s="531"/>
      <c r="J16" s="533"/>
      <c r="K16" s="517">
        <f t="shared" si="0"/>
        <v>0</v>
      </c>
      <c r="L16" s="534"/>
      <c r="M16" s="534"/>
    </row>
    <row r="17" spans="1:13" ht="13.5" hidden="1" thickBot="1" x14ac:dyDescent="0.25">
      <c r="A17" s="42">
        <v>13</v>
      </c>
      <c r="B17" s="185"/>
      <c r="C17" s="528"/>
      <c r="D17" s="529"/>
      <c r="E17" s="529"/>
      <c r="F17" s="530"/>
      <c r="G17" s="531"/>
      <c r="H17" s="532"/>
      <c r="I17" s="531"/>
      <c r="J17" s="533"/>
      <c r="K17" s="517">
        <f t="shared" si="0"/>
        <v>0</v>
      </c>
      <c r="L17" s="534"/>
      <c r="M17" s="534"/>
    </row>
    <row r="18" spans="1:13" ht="13.5" hidden="1" thickBot="1" x14ac:dyDescent="0.25">
      <c r="A18" s="40">
        <v>14</v>
      </c>
      <c r="B18" s="185"/>
      <c r="C18" s="528"/>
      <c r="D18" s="529"/>
      <c r="E18" s="529"/>
      <c r="F18" s="530"/>
      <c r="G18" s="531"/>
      <c r="H18" s="532"/>
      <c r="I18" s="531"/>
      <c r="J18" s="533"/>
      <c r="K18" s="517">
        <f t="shared" si="0"/>
        <v>0</v>
      </c>
      <c r="L18" s="534"/>
      <c r="M18" s="534"/>
    </row>
    <row r="19" spans="1:13" ht="13.5" hidden="1" thickBot="1" x14ac:dyDescent="0.25">
      <c r="A19" s="42">
        <v>15</v>
      </c>
      <c r="B19" s="185"/>
      <c r="C19" s="528"/>
      <c r="D19" s="529"/>
      <c r="E19" s="529"/>
      <c r="F19" s="530"/>
      <c r="G19" s="531"/>
      <c r="H19" s="532"/>
      <c r="I19" s="531"/>
      <c r="J19" s="533"/>
      <c r="K19" s="517">
        <f t="shared" si="0"/>
        <v>0</v>
      </c>
      <c r="L19" s="534"/>
      <c r="M19" s="535"/>
    </row>
    <row r="20" spans="1:13" x14ac:dyDescent="0.2">
      <c r="A20" s="40">
        <v>16</v>
      </c>
      <c r="B20" s="509"/>
      <c r="C20" s="510"/>
      <c r="D20" s="511" t="s">
        <v>12</v>
      </c>
      <c r="E20" s="455" t="s">
        <v>257</v>
      </c>
      <c r="F20" s="512">
        <v>100</v>
      </c>
      <c r="G20" s="513"/>
      <c r="H20" s="514"/>
      <c r="I20" s="515"/>
      <c r="J20" s="516"/>
      <c r="K20" s="517">
        <f t="shared" si="0"/>
        <v>100</v>
      </c>
      <c r="L20" s="520">
        <v>100</v>
      </c>
      <c r="M20" s="521">
        <v>100</v>
      </c>
    </row>
    <row r="21" spans="1:13" x14ac:dyDescent="0.2">
      <c r="A21" s="42">
        <v>17</v>
      </c>
      <c r="B21" s="509"/>
      <c r="C21" s="510"/>
      <c r="D21" s="511" t="s">
        <v>13</v>
      </c>
      <c r="E21" s="455" t="s">
        <v>123</v>
      </c>
      <c r="F21" s="512"/>
      <c r="G21" s="513"/>
      <c r="H21" s="514">
        <v>150</v>
      </c>
      <c r="I21" s="515"/>
      <c r="J21" s="516"/>
      <c r="K21" s="517">
        <f t="shared" si="0"/>
        <v>150</v>
      </c>
      <c r="L21" s="521">
        <v>150</v>
      </c>
      <c r="M21" s="521">
        <v>150</v>
      </c>
    </row>
    <row r="22" spans="1:13" x14ac:dyDescent="0.2">
      <c r="A22" s="40">
        <v>18</v>
      </c>
      <c r="B22" s="509"/>
      <c r="C22" s="510"/>
      <c r="D22" s="511" t="s">
        <v>14</v>
      </c>
      <c r="E22" s="455" t="s">
        <v>113</v>
      </c>
      <c r="F22" s="512"/>
      <c r="G22" s="513"/>
      <c r="H22" s="514">
        <v>40</v>
      </c>
      <c r="I22" s="515"/>
      <c r="J22" s="516"/>
      <c r="K22" s="517">
        <f t="shared" si="0"/>
        <v>40</v>
      </c>
      <c r="L22" s="521">
        <v>40</v>
      </c>
      <c r="M22" s="521">
        <v>40</v>
      </c>
    </row>
    <row r="23" spans="1:13" x14ac:dyDescent="0.2">
      <c r="A23" s="42">
        <v>19</v>
      </c>
      <c r="B23" s="495">
        <v>3</v>
      </c>
      <c r="C23" s="416" t="s">
        <v>103</v>
      </c>
      <c r="D23" s="452"/>
      <c r="E23" s="452"/>
      <c r="F23" s="496">
        <f>SUM(F26)</f>
        <v>0</v>
      </c>
      <c r="G23" s="497">
        <f>SUM(G26)</f>
        <v>0</v>
      </c>
      <c r="H23" s="497">
        <f>SUM(H24)</f>
        <v>330</v>
      </c>
      <c r="I23" s="497">
        <f>SUM(I26)</f>
        <v>0</v>
      </c>
      <c r="J23" s="536">
        <f>SUM(J26)</f>
        <v>0</v>
      </c>
      <c r="K23" s="498">
        <f t="shared" si="0"/>
        <v>330</v>
      </c>
      <c r="L23" s="527">
        <f>L24</f>
        <v>330</v>
      </c>
      <c r="M23" s="527">
        <f>M24</f>
        <v>330</v>
      </c>
    </row>
    <row r="24" spans="1:13" x14ac:dyDescent="0.2">
      <c r="A24" s="40">
        <v>20</v>
      </c>
      <c r="B24" s="509"/>
      <c r="C24" s="537" t="s">
        <v>258</v>
      </c>
      <c r="D24" s="503" t="s">
        <v>103</v>
      </c>
      <c r="E24" s="504"/>
      <c r="F24" s="538">
        <f>F25+F26</f>
        <v>0</v>
      </c>
      <c r="G24" s="539">
        <f>SUM(G26)</f>
        <v>0</v>
      </c>
      <c r="H24" s="540">
        <f>H25+H26</f>
        <v>330</v>
      </c>
      <c r="I24" s="541">
        <f>SUM(I26)</f>
        <v>0</v>
      </c>
      <c r="J24" s="542">
        <f>SUM(J26)</f>
        <v>0</v>
      </c>
      <c r="K24" s="543">
        <f t="shared" si="0"/>
        <v>330</v>
      </c>
      <c r="L24" s="544">
        <f>L26+L25</f>
        <v>330</v>
      </c>
      <c r="M24" s="544">
        <f>M26+M25</f>
        <v>330</v>
      </c>
    </row>
    <row r="25" spans="1:13" x14ac:dyDescent="0.2">
      <c r="A25" s="42">
        <v>21</v>
      </c>
      <c r="B25" s="545"/>
      <c r="C25" s="546"/>
      <c r="D25" s="547">
        <v>1</v>
      </c>
      <c r="E25" s="255" t="s">
        <v>172</v>
      </c>
      <c r="F25" s="548"/>
      <c r="G25" s="549"/>
      <c r="H25" s="549">
        <v>30</v>
      </c>
      <c r="I25" s="549"/>
      <c r="J25" s="549"/>
      <c r="K25" s="517">
        <f t="shared" si="0"/>
        <v>30</v>
      </c>
      <c r="L25" s="522">
        <v>30</v>
      </c>
      <c r="M25" s="520">
        <v>30</v>
      </c>
    </row>
    <row r="26" spans="1:13" ht="13.5" thickBot="1" x14ac:dyDescent="0.25">
      <c r="A26" s="1126">
        <v>22</v>
      </c>
      <c r="B26" s="550"/>
      <c r="C26" s="551"/>
      <c r="D26" s="552" t="s">
        <v>13</v>
      </c>
      <c r="E26" s="553" t="s">
        <v>317</v>
      </c>
      <c r="F26" s="554"/>
      <c r="G26" s="555"/>
      <c r="H26" s="556">
        <v>300</v>
      </c>
      <c r="I26" s="557"/>
      <c r="J26" s="558"/>
      <c r="K26" s="559">
        <f t="shared" si="0"/>
        <v>300</v>
      </c>
      <c r="L26" s="560">
        <v>300</v>
      </c>
      <c r="M26" s="560">
        <v>300</v>
      </c>
    </row>
    <row r="27" spans="1:13" x14ac:dyDescent="0.2">
      <c r="A27" s="192"/>
      <c r="B27" s="185"/>
      <c r="C27" s="528"/>
      <c r="D27" s="561"/>
      <c r="E27" s="562"/>
      <c r="F27" s="563"/>
      <c r="G27" s="563"/>
      <c r="H27" s="564"/>
      <c r="I27" s="563"/>
      <c r="J27" s="264"/>
      <c r="K27" s="565"/>
      <c r="L27" s="566"/>
      <c r="M27" s="566"/>
    </row>
    <row r="28" spans="1:13" x14ac:dyDescent="0.2">
      <c r="A28" s="192"/>
      <c r="B28" s="185"/>
      <c r="C28" s="528"/>
      <c r="D28" s="561"/>
      <c r="E28" s="562"/>
      <c r="F28" s="563"/>
      <c r="G28" s="563"/>
      <c r="H28" s="564"/>
      <c r="I28" s="563"/>
      <c r="J28" s="264"/>
      <c r="K28" s="565"/>
      <c r="L28" s="566"/>
      <c r="M28" s="566"/>
    </row>
  </sheetData>
  <mergeCells count="10">
    <mergeCell ref="A1:M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15" zoomScaleNormal="115" zoomScaleSheetLayoutView="100" workbookViewId="0">
      <selection activeCell="L12" sqref="L12"/>
    </sheetView>
  </sheetViews>
  <sheetFormatPr defaultRowHeight="12.75" x14ac:dyDescent="0.2"/>
  <cols>
    <col min="1" max="1" width="3.85546875" style="1" customWidth="1"/>
    <col min="2" max="2" width="3.42578125" style="105" customWidth="1"/>
    <col min="3" max="3" width="6.7109375" style="27" customWidth="1"/>
    <col min="4" max="4" width="2" style="27" customWidth="1"/>
    <col min="5" max="5" width="39.42578125" style="27" customWidth="1"/>
    <col min="6" max="6" width="10.42578125" style="27" customWidth="1"/>
    <col min="7" max="7" width="10.42578125" style="27" hidden="1" customWidth="1"/>
    <col min="8" max="8" width="10.42578125" style="27" customWidth="1"/>
    <col min="9" max="9" width="10.42578125" style="27" hidden="1" customWidth="1"/>
    <col min="10" max="10" width="10.42578125" style="27" customWidth="1"/>
    <col min="11" max="12" width="12" style="27" customWidth="1"/>
    <col min="13" max="16384" width="9.140625" style="27"/>
  </cols>
  <sheetData>
    <row r="1" spans="1:12" ht="23.25" x14ac:dyDescent="0.35">
      <c r="A1" s="1356" t="s">
        <v>259</v>
      </c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</row>
    <row r="2" spans="1:12" ht="13.5" thickBot="1" x14ac:dyDescent="0.25"/>
    <row r="3" spans="1:12" ht="13.5" customHeight="1" thickBot="1" x14ac:dyDescent="0.25">
      <c r="A3" s="1357" t="s">
        <v>230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84"/>
      <c r="L3" s="184"/>
    </row>
    <row r="4" spans="1:12" ht="18.75" customHeight="1" x14ac:dyDescent="0.3">
      <c r="A4" s="9"/>
      <c r="B4" s="567"/>
      <c r="C4" s="368"/>
      <c r="D4" s="369"/>
      <c r="E4" s="568"/>
      <c r="F4" s="1363" t="s">
        <v>135</v>
      </c>
      <c r="G4" s="1364"/>
      <c r="H4" s="1364"/>
      <c r="I4" s="1364"/>
      <c r="J4" s="1365"/>
      <c r="K4" s="373"/>
      <c r="L4" s="373"/>
    </row>
    <row r="5" spans="1:12" ht="13.5" thickBot="1" x14ac:dyDescent="0.25">
      <c r="A5" s="10"/>
      <c r="B5" s="569" t="s">
        <v>96</v>
      </c>
      <c r="C5" s="374" t="s">
        <v>17</v>
      </c>
      <c r="D5" s="1368" t="s">
        <v>18</v>
      </c>
      <c r="E5" s="1369"/>
      <c r="F5" s="570"/>
      <c r="G5" s="571"/>
      <c r="H5" s="571"/>
      <c r="I5" s="571"/>
      <c r="J5" s="572"/>
      <c r="K5" s="373" t="s">
        <v>21</v>
      </c>
      <c r="L5" s="373" t="s">
        <v>21</v>
      </c>
    </row>
    <row r="6" spans="1:12" x14ac:dyDescent="0.2">
      <c r="A6" s="11"/>
      <c r="B6" s="573" t="s">
        <v>97</v>
      </c>
      <c r="C6" s="381" t="s">
        <v>95</v>
      </c>
      <c r="D6" s="382"/>
      <c r="E6" s="574" t="s">
        <v>11</v>
      </c>
      <c r="F6" s="1359">
        <v>610</v>
      </c>
      <c r="G6" s="1361">
        <v>620</v>
      </c>
      <c r="H6" s="1361">
        <v>630</v>
      </c>
      <c r="I6" s="1362">
        <v>640</v>
      </c>
      <c r="J6" s="1366" t="s">
        <v>412</v>
      </c>
      <c r="K6" s="373" t="s">
        <v>231</v>
      </c>
      <c r="L6" s="373" t="s">
        <v>232</v>
      </c>
    </row>
    <row r="7" spans="1:12" ht="13.5" thickBot="1" x14ac:dyDescent="0.25">
      <c r="A7" s="13"/>
      <c r="B7" s="575"/>
      <c r="C7" s="383"/>
      <c r="D7" s="384"/>
      <c r="E7" s="576"/>
      <c r="F7" s="1360"/>
      <c r="G7" s="1340"/>
      <c r="H7" s="1340"/>
      <c r="I7" s="1333"/>
      <c r="J7" s="1367"/>
      <c r="K7" s="373"/>
      <c r="L7" s="577"/>
    </row>
    <row r="8" spans="1:12" ht="15.75" thickTop="1" x14ac:dyDescent="0.2">
      <c r="A8" s="114">
        <v>1</v>
      </c>
      <c r="B8" s="578">
        <v>1</v>
      </c>
      <c r="C8" s="579" t="s">
        <v>104</v>
      </c>
      <c r="D8" s="580"/>
      <c r="E8" s="581"/>
      <c r="F8" s="582">
        <f>+F9+F11</f>
        <v>54</v>
      </c>
      <c r="G8" s="583">
        <f t="shared" ref="G8:I8" si="0">+G9</f>
        <v>0</v>
      </c>
      <c r="H8" s="583">
        <f>+H9+H11</f>
        <v>1400</v>
      </c>
      <c r="I8" s="584">
        <f t="shared" si="0"/>
        <v>0</v>
      </c>
      <c r="J8" s="585">
        <f>+J9+J11</f>
        <v>1454</v>
      </c>
      <c r="K8" s="585">
        <f>+J8</f>
        <v>1454</v>
      </c>
      <c r="L8" s="586">
        <f>+J8</f>
        <v>1454</v>
      </c>
    </row>
    <row r="9" spans="1:12" ht="15.75" x14ac:dyDescent="0.25">
      <c r="A9" s="114">
        <v>2</v>
      </c>
      <c r="B9" s="587"/>
      <c r="C9" s="588" t="s">
        <v>263</v>
      </c>
      <c r="D9" s="304" t="s">
        <v>104</v>
      </c>
      <c r="E9" s="589"/>
      <c r="F9" s="590">
        <v>54</v>
      </c>
      <c r="G9" s="591">
        <f t="shared" ref="G9:I9" si="1">SUM(G10)</f>
        <v>0</v>
      </c>
      <c r="H9" s="592">
        <v>0</v>
      </c>
      <c r="I9" s="593">
        <f t="shared" si="1"/>
        <v>0</v>
      </c>
      <c r="J9" s="594">
        <f t="shared" ref="J9:J15" si="2">SUM(F9:I9)</f>
        <v>54</v>
      </c>
      <c r="K9" s="594">
        <v>54</v>
      </c>
      <c r="L9" s="594">
        <v>54</v>
      </c>
    </row>
    <row r="10" spans="1:12" ht="15" x14ac:dyDescent="0.2">
      <c r="A10" s="114">
        <v>3</v>
      </c>
      <c r="B10" s="595"/>
      <c r="C10" s="596"/>
      <c r="D10" s="329" t="s">
        <v>12</v>
      </c>
      <c r="E10" s="597" t="s">
        <v>265</v>
      </c>
      <c r="F10" s="598">
        <v>54</v>
      </c>
      <c r="G10" s="346">
        <v>0</v>
      </c>
      <c r="H10" s="347">
        <v>0</v>
      </c>
      <c r="I10" s="348"/>
      <c r="J10" s="599">
        <f t="shared" si="2"/>
        <v>54</v>
      </c>
      <c r="K10" s="600">
        <v>54</v>
      </c>
      <c r="L10" s="600">
        <v>54</v>
      </c>
    </row>
    <row r="11" spans="1:12" ht="15" x14ac:dyDescent="0.2">
      <c r="A11" s="114">
        <v>4</v>
      </c>
      <c r="B11" s="578">
        <v>2</v>
      </c>
      <c r="C11" s="579" t="s">
        <v>99</v>
      </c>
      <c r="D11" s="580"/>
      <c r="E11" s="581"/>
      <c r="F11" s="582">
        <f>+F12</f>
        <v>0</v>
      </c>
      <c r="G11" s="601">
        <f t="shared" ref="G11:L11" si="3">+G12</f>
        <v>0</v>
      </c>
      <c r="H11" s="601">
        <f t="shared" si="3"/>
        <v>1400</v>
      </c>
      <c r="I11" s="602">
        <f t="shared" si="3"/>
        <v>0</v>
      </c>
      <c r="J11" s="585">
        <f t="shared" si="3"/>
        <v>1400</v>
      </c>
      <c r="K11" s="585">
        <f t="shared" si="3"/>
        <v>1400</v>
      </c>
      <c r="L11" s="585">
        <f t="shared" si="3"/>
        <v>1400</v>
      </c>
    </row>
    <row r="12" spans="1:12" ht="15.75" x14ac:dyDescent="0.25">
      <c r="A12" s="114">
        <v>5</v>
      </c>
      <c r="B12" s="587"/>
      <c r="C12" s="588" t="s">
        <v>264</v>
      </c>
      <c r="D12" s="304" t="s">
        <v>99</v>
      </c>
      <c r="E12" s="589"/>
      <c r="F12" s="590">
        <f t="shared" ref="F12:J12" si="4">SUM(F13:F15)</f>
        <v>0</v>
      </c>
      <c r="G12" s="591">
        <f t="shared" si="4"/>
        <v>0</v>
      </c>
      <c r="H12" s="603">
        <f t="shared" si="4"/>
        <v>1400</v>
      </c>
      <c r="I12" s="604">
        <f t="shared" si="4"/>
        <v>0</v>
      </c>
      <c r="J12" s="605">
        <f t="shared" si="4"/>
        <v>1400</v>
      </c>
      <c r="K12" s="605">
        <v>1400</v>
      </c>
      <c r="L12" s="605">
        <v>1400</v>
      </c>
    </row>
    <row r="13" spans="1:12" ht="15" x14ac:dyDescent="0.2">
      <c r="A13" s="114">
        <v>6</v>
      </c>
      <c r="B13" s="606"/>
      <c r="C13" s="607"/>
      <c r="D13" s="608">
        <v>1</v>
      </c>
      <c r="E13" s="597" t="s">
        <v>114</v>
      </c>
      <c r="F13" s="598"/>
      <c r="G13" s="609"/>
      <c r="H13" s="610">
        <v>400</v>
      </c>
      <c r="I13" s="611"/>
      <c r="J13" s="600">
        <f>SUM(F13:I13)</f>
        <v>400</v>
      </c>
      <c r="K13" s="612">
        <v>400</v>
      </c>
      <c r="L13" s="612">
        <v>300</v>
      </c>
    </row>
    <row r="14" spans="1:12" ht="15" x14ac:dyDescent="0.2">
      <c r="A14" s="114">
        <v>7</v>
      </c>
      <c r="B14" s="606"/>
      <c r="C14" s="607"/>
      <c r="D14" s="608">
        <v>2</v>
      </c>
      <c r="E14" s="613" t="s">
        <v>267</v>
      </c>
      <c r="F14" s="598"/>
      <c r="G14" s="609"/>
      <c r="H14" s="610">
        <v>700</v>
      </c>
      <c r="I14" s="611"/>
      <c r="J14" s="600">
        <f t="shared" si="2"/>
        <v>700</v>
      </c>
      <c r="K14" s="600">
        <v>200</v>
      </c>
      <c r="L14" s="600">
        <v>200</v>
      </c>
    </row>
    <row r="15" spans="1:12" ht="15.75" thickBot="1" x14ac:dyDescent="0.25">
      <c r="A15" s="125">
        <v>8</v>
      </c>
      <c r="B15" s="614"/>
      <c r="C15" s="615"/>
      <c r="D15" s="616">
        <v>3</v>
      </c>
      <c r="E15" s="617" t="s">
        <v>266</v>
      </c>
      <c r="F15" s="618"/>
      <c r="G15" s="619"/>
      <c r="H15" s="620">
        <v>300</v>
      </c>
      <c r="I15" s="621"/>
      <c r="J15" s="622">
        <f t="shared" si="2"/>
        <v>300</v>
      </c>
      <c r="K15" s="622">
        <v>300</v>
      </c>
      <c r="L15" s="622">
        <v>350</v>
      </c>
    </row>
  </sheetData>
  <mergeCells count="9">
    <mergeCell ref="A1:L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portrait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115" zoomScaleNormal="115" workbookViewId="0">
      <selection activeCell="F9" sqref="F9"/>
    </sheetView>
  </sheetViews>
  <sheetFormatPr defaultRowHeight="12.75" x14ac:dyDescent="0.2"/>
  <cols>
    <col min="1" max="1" width="3.140625" style="1" customWidth="1"/>
    <col min="2" max="2" width="3.42578125" style="105" customWidth="1"/>
    <col min="3" max="3" width="7.28515625" style="27" customWidth="1"/>
    <col min="4" max="4" width="2.28515625" style="27" customWidth="1"/>
    <col min="5" max="5" width="29.85546875" style="27" customWidth="1"/>
    <col min="6" max="6" width="12.5703125" style="27" customWidth="1"/>
    <col min="7" max="7" width="12.5703125" style="27" hidden="1" customWidth="1"/>
    <col min="8" max="8" width="12.5703125" style="27" customWidth="1"/>
    <col min="9" max="10" width="12.5703125" style="27" hidden="1" customWidth="1"/>
    <col min="11" max="11" width="12.5703125" style="27" customWidth="1"/>
    <col min="12" max="13" width="13.28515625" style="183" customWidth="1"/>
    <col min="14" max="16384" width="9.140625" style="27"/>
  </cols>
  <sheetData>
    <row r="1" spans="1:13" ht="23.25" x14ac:dyDescent="0.35">
      <c r="A1" s="1370" t="s">
        <v>270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</row>
    <row r="2" spans="1:13" ht="15.75" thickBot="1" x14ac:dyDescent="0.25">
      <c r="A2" s="119"/>
      <c r="B2" s="119"/>
      <c r="C2" s="32"/>
      <c r="D2" s="32"/>
      <c r="E2" s="32"/>
      <c r="F2" s="32"/>
      <c r="G2" s="32"/>
      <c r="H2" s="32"/>
      <c r="I2" s="32"/>
      <c r="J2" s="32"/>
      <c r="K2" s="32"/>
      <c r="L2" s="126"/>
      <c r="M2" s="126"/>
    </row>
    <row r="3" spans="1:13" ht="23.25" customHeight="1" thickBot="1" x14ac:dyDescent="0.3">
      <c r="A3" s="1310" t="s">
        <v>230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2"/>
      <c r="L3" s="1373" t="s">
        <v>425</v>
      </c>
      <c r="M3" s="1373" t="s">
        <v>426</v>
      </c>
    </row>
    <row r="4" spans="1:13" ht="18.75" customHeight="1" x14ac:dyDescent="0.25">
      <c r="A4" s="109"/>
      <c r="B4" s="623"/>
      <c r="C4" s="190"/>
      <c r="D4" s="197"/>
      <c r="E4" s="624"/>
      <c r="F4" s="1363" t="s">
        <v>135</v>
      </c>
      <c r="G4" s="1364"/>
      <c r="H4" s="1364"/>
      <c r="I4" s="1364"/>
      <c r="J4" s="1364"/>
      <c r="K4" s="1365"/>
      <c r="L4" s="1374"/>
      <c r="M4" s="1374"/>
    </row>
    <row r="5" spans="1:13" ht="15" x14ac:dyDescent="0.2">
      <c r="A5" s="110"/>
      <c r="B5" s="625" t="s">
        <v>96</v>
      </c>
      <c r="C5" s="626" t="s">
        <v>17</v>
      </c>
      <c r="D5" s="627"/>
      <c r="E5" s="628"/>
      <c r="F5" s="1379" t="s">
        <v>18</v>
      </c>
      <c r="G5" s="1380"/>
      <c r="H5" s="1380"/>
      <c r="I5" s="1380"/>
      <c r="J5" s="1380"/>
      <c r="K5" s="1381"/>
      <c r="L5" s="1374"/>
      <c r="M5" s="1374"/>
    </row>
    <row r="6" spans="1:13" ht="15" x14ac:dyDescent="0.2">
      <c r="A6" s="111"/>
      <c r="B6" s="629" t="s">
        <v>97</v>
      </c>
      <c r="C6" s="630" t="s">
        <v>95</v>
      </c>
      <c r="D6" s="295"/>
      <c r="E6" s="296" t="s">
        <v>11</v>
      </c>
      <c r="F6" s="1376">
        <v>610</v>
      </c>
      <c r="G6" s="1378">
        <v>620</v>
      </c>
      <c r="H6" s="1378">
        <v>630</v>
      </c>
      <c r="I6" s="1378">
        <v>640</v>
      </c>
      <c r="J6" s="1316">
        <v>650</v>
      </c>
      <c r="K6" s="1371" t="s">
        <v>9</v>
      </c>
      <c r="L6" s="1374"/>
      <c r="M6" s="1374"/>
    </row>
    <row r="7" spans="1:13" ht="15.75" thickBot="1" x14ac:dyDescent="0.25">
      <c r="A7" s="112"/>
      <c r="B7" s="631"/>
      <c r="C7" s="632"/>
      <c r="D7" s="299"/>
      <c r="E7" s="300"/>
      <c r="F7" s="1377"/>
      <c r="G7" s="1323"/>
      <c r="H7" s="1323"/>
      <c r="I7" s="1323"/>
      <c r="J7" s="1317"/>
      <c r="K7" s="1372"/>
      <c r="L7" s="1375"/>
      <c r="M7" s="1375"/>
    </row>
    <row r="8" spans="1:13" ht="17.25" thickTop="1" thickBot="1" x14ac:dyDescent="0.25">
      <c r="A8" s="113">
        <v>1</v>
      </c>
      <c r="B8" s="633" t="s">
        <v>269</v>
      </c>
      <c r="C8" s="634"/>
      <c r="D8" s="635"/>
      <c r="E8" s="635"/>
      <c r="F8" s="636">
        <f t="shared" ref="F8:M8" si="0">SUM(F10:F15)</f>
        <v>550</v>
      </c>
      <c r="G8" s="637">
        <f t="shared" si="0"/>
        <v>0</v>
      </c>
      <c r="H8" s="637">
        <f t="shared" si="0"/>
        <v>36900</v>
      </c>
      <c r="I8" s="637">
        <f t="shared" si="0"/>
        <v>0</v>
      </c>
      <c r="J8" s="637">
        <f t="shared" si="0"/>
        <v>0</v>
      </c>
      <c r="K8" s="638">
        <f t="shared" si="0"/>
        <v>37450</v>
      </c>
      <c r="L8" s="639">
        <f t="shared" si="0"/>
        <v>37450</v>
      </c>
      <c r="M8" s="640">
        <f t="shared" si="0"/>
        <v>37450</v>
      </c>
    </row>
    <row r="9" spans="1:13" ht="16.5" thickTop="1" x14ac:dyDescent="0.25">
      <c r="A9" s="114">
        <v>2</v>
      </c>
      <c r="B9" s="587"/>
      <c r="C9" s="588" t="s">
        <v>271</v>
      </c>
      <c r="D9" s="304" t="s">
        <v>6</v>
      </c>
      <c r="E9" s="641"/>
      <c r="F9" s="642">
        <f>SUM(F10:F15)</f>
        <v>550</v>
      </c>
      <c r="G9" s="643">
        <f t="shared" ref="G9:M9" si="1">SUM(G10:G15)</f>
        <v>0</v>
      </c>
      <c r="H9" s="643">
        <f t="shared" si="1"/>
        <v>36900</v>
      </c>
      <c r="I9" s="643">
        <f t="shared" si="1"/>
        <v>0</v>
      </c>
      <c r="J9" s="643">
        <f t="shared" si="1"/>
        <v>0</v>
      </c>
      <c r="K9" s="644">
        <f t="shared" si="1"/>
        <v>37450</v>
      </c>
      <c r="L9" s="645">
        <f t="shared" si="1"/>
        <v>37450</v>
      </c>
      <c r="M9" s="646">
        <f t="shared" si="1"/>
        <v>37450</v>
      </c>
    </row>
    <row r="10" spans="1:13" ht="15" x14ac:dyDescent="0.2">
      <c r="A10" s="114">
        <v>3</v>
      </c>
      <c r="B10" s="647"/>
      <c r="C10" s="648"/>
      <c r="D10" s="329" t="s">
        <v>12</v>
      </c>
      <c r="E10" s="649" t="s">
        <v>64</v>
      </c>
      <c r="F10" s="650"/>
      <c r="G10" s="651"/>
      <c r="H10" s="651">
        <v>20000</v>
      </c>
      <c r="I10" s="651"/>
      <c r="J10" s="651"/>
      <c r="K10" s="652">
        <f t="shared" ref="K10:K15" si="2">SUM(F10:J10)</f>
        <v>20000</v>
      </c>
      <c r="L10" s="653">
        <v>20000</v>
      </c>
      <c r="M10" s="654">
        <v>20000</v>
      </c>
    </row>
    <row r="11" spans="1:13" ht="15" x14ac:dyDescent="0.2">
      <c r="A11" s="114">
        <f>A10+1</f>
        <v>4</v>
      </c>
      <c r="B11" s="647"/>
      <c r="C11" s="647"/>
      <c r="D11" s="647" t="s">
        <v>13</v>
      </c>
      <c r="E11" s="655" t="s">
        <v>115</v>
      </c>
      <c r="F11" s="656"/>
      <c r="G11" s="657"/>
      <c r="H11" s="658">
        <v>10000</v>
      </c>
      <c r="I11" s="657"/>
      <c r="J11" s="657"/>
      <c r="K11" s="659">
        <f t="shared" si="2"/>
        <v>10000</v>
      </c>
      <c r="L11" s="660">
        <v>10000</v>
      </c>
      <c r="M11" s="661">
        <v>10000</v>
      </c>
    </row>
    <row r="12" spans="1:13" ht="15" x14ac:dyDescent="0.2">
      <c r="A12" s="127">
        <v>6</v>
      </c>
      <c r="B12" s="647"/>
      <c r="C12" s="647"/>
      <c r="D12" s="647" t="s">
        <v>14</v>
      </c>
      <c r="E12" s="655" t="s">
        <v>272</v>
      </c>
      <c r="F12" s="656"/>
      <c r="G12" s="657"/>
      <c r="H12" s="658">
        <v>1000</v>
      </c>
      <c r="I12" s="657"/>
      <c r="J12" s="657"/>
      <c r="K12" s="659">
        <f t="shared" si="2"/>
        <v>1000</v>
      </c>
      <c r="L12" s="662">
        <v>1000</v>
      </c>
      <c r="M12" s="662">
        <v>1000</v>
      </c>
    </row>
    <row r="13" spans="1:13" ht="15" x14ac:dyDescent="0.2">
      <c r="A13" s="127">
        <v>7</v>
      </c>
      <c r="B13" s="647"/>
      <c r="C13" s="663"/>
      <c r="D13" s="663">
        <v>4</v>
      </c>
      <c r="E13" s="664" t="s">
        <v>273</v>
      </c>
      <c r="F13" s="665"/>
      <c r="G13" s="666"/>
      <c r="H13" s="667">
        <v>3000</v>
      </c>
      <c r="I13" s="666"/>
      <c r="J13" s="666"/>
      <c r="K13" s="668">
        <f t="shared" si="2"/>
        <v>3000</v>
      </c>
      <c r="L13" s="669">
        <v>3000</v>
      </c>
      <c r="M13" s="670">
        <v>3000</v>
      </c>
    </row>
    <row r="14" spans="1:13" ht="15" x14ac:dyDescent="0.2">
      <c r="A14" s="114">
        <v>8</v>
      </c>
      <c r="B14" s="647"/>
      <c r="C14" s="647"/>
      <c r="D14" s="647">
        <v>5</v>
      </c>
      <c r="E14" s="655" t="s">
        <v>274</v>
      </c>
      <c r="F14" s="656"/>
      <c r="G14" s="657"/>
      <c r="H14" s="658">
        <v>2000</v>
      </c>
      <c r="I14" s="657"/>
      <c r="J14" s="657"/>
      <c r="K14" s="659">
        <f t="shared" si="2"/>
        <v>2000</v>
      </c>
      <c r="L14" s="660">
        <v>2000</v>
      </c>
      <c r="M14" s="661">
        <v>2000</v>
      </c>
    </row>
    <row r="15" spans="1:13" ht="15.75" thickBot="1" x14ac:dyDescent="0.25">
      <c r="A15" s="125">
        <v>9</v>
      </c>
      <c r="B15" s="671"/>
      <c r="C15" s="672"/>
      <c r="D15" s="673" t="s">
        <v>100</v>
      </c>
      <c r="E15" s="674" t="s">
        <v>275</v>
      </c>
      <c r="F15" s="675">
        <v>550</v>
      </c>
      <c r="G15" s="676"/>
      <c r="H15" s="676">
        <v>900</v>
      </c>
      <c r="I15" s="676"/>
      <c r="J15" s="676"/>
      <c r="K15" s="677">
        <f t="shared" si="2"/>
        <v>1450</v>
      </c>
      <c r="L15" s="678">
        <v>1450</v>
      </c>
      <c r="M15" s="678">
        <v>1450</v>
      </c>
    </row>
  </sheetData>
  <mergeCells count="12">
    <mergeCell ref="A1:M1"/>
    <mergeCell ref="J6:J7"/>
    <mergeCell ref="K6:K7"/>
    <mergeCell ref="L3:L7"/>
    <mergeCell ref="M3:M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>
    <oddFooter>&amp;LNávrh Rozpočtu&amp;CP5&amp;Rv11022015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22</vt:i4>
      </vt:variant>
      <vt:variant>
        <vt:lpstr>Pomenované rozsahy</vt:lpstr>
      </vt:variant>
      <vt:variant>
        <vt:i4>15</vt:i4>
      </vt:variant>
    </vt:vector>
  </HeadingPairs>
  <TitlesOfParts>
    <vt:vector size="37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KV</vt:lpstr>
      <vt:lpstr>VFO </vt:lpstr>
      <vt:lpstr>Výdavky SUM</vt:lpstr>
      <vt:lpstr>SUM </vt:lpstr>
      <vt:lpstr>Príloha č. 1 P</vt:lpstr>
      <vt:lpstr>Príloha č. 2 V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Stefan Szelle - DSV</cp:lastModifiedBy>
  <cp:lastPrinted>2015-02-24T08:45:58Z</cp:lastPrinted>
  <dcterms:created xsi:type="dcterms:W3CDTF">2006-06-21T07:20:26Z</dcterms:created>
  <dcterms:modified xsi:type="dcterms:W3CDTF">2015-02-26T12:44:55Z</dcterms:modified>
</cp:coreProperties>
</file>